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HOW TO USE" sheetId="2" state="visible" r:id="rId4"/>
    <sheet name="1_Complex_Good_SEFA" sheetId="3" state="visible" r:id="rId5"/>
    <sheet name="2_Simple_Goods_SEFA" sheetId="4" state="visible" r:id="rId6"/>
    <sheet name="3_Operator_Product_SEFA" sheetId="5" state="visible" r:id="rId7"/>
    <sheet name="Benchmark_Ref" sheetId="6" state="visible" r:id="rId8"/>
    <sheet name="Sheet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<sst xmlns="http://schemas.openxmlformats.org/spreadsheetml/2006/main" count="1538" uniqueCount="910">
  <si>
    <t xml:space="preserve">SEFA CALCULATION TOOL</t>
  </si>
  <si>
    <t xml:space="preserve">Specific Embedded Free Allocation (SEFA)</t>
  </si>
  <si>
    <t xml:space="preserve">KEY DEFINITIONS</t>
  </si>
  <si>
    <t xml:space="preserve">Operator</t>
  </si>
  <si>
    <t xml:space="preserve">Installation outside the EU producing CBAM goods (iron, steel, aluminium, cement, fertilisers, electricity, hydrogen) exported to the EU.</t>
  </si>
  <si>
    <t xml:space="preserve">Communication Template (CT)</t>
  </si>
  <si>
    <t xml:space="preserve">Document used to communicate embedded emissions data, production route, precursor details, and benchmark data for CBAM reporting.</t>
  </si>
  <si>
    <t xml:space="preserve">Letter of Conformity (LOC) / Verification Certificate</t>
  </si>
  <si>
    <t xml:space="preserve">Verification document issued by an accredited verifier confirming SEE and SEFA data. From 2027 onwards, only verified values are accepted; otherwise default benchmarks apply.</t>
  </si>
  <si>
    <t xml:space="preserve">SEE_direct (Specific Embedded Emissions — Direct)</t>
  </si>
  <si>
    <t xml:space="preserve">Direct greenhouse gas emissions per tonne of product (tCO₂e/t), calculated as per EU Implementing Regulation 2025/2547.</t>
  </si>
  <si>
    <t xml:space="preserve">SEFA (Specific Embedded Free Allocation)</t>
  </si>
  <si>
    <t xml:space="preserve">The notional free CO₂ allowance per tonne of goods that an operator is entitled to under rules, expressed in tCO₂e/t. SEFA is calculated using EU defined benchmark values (BMg* or BMg) for actual or default SEE, CBAM factor, and CSCF. It reduces the operator's CBAM liability.
SEFA is NOT equal to CBAM liability — it is an input to it:
CBAM Certificates Required = (SEE_direct − SEFA) × Mass of Goods imported
The financial impact is: CBAM Certificates Required × Certificate Price (€/tCO₂e)</t>
  </si>
  <si>
    <t xml:space="preserve">Simple Good</t>
  </si>
  <si>
    <t xml:space="preserve">Product produced without using another CBAM-listed good as input. Examples: FeCr, FeMn, FeNi, pig iron, DRI, iron ore concentrates.
For simple goods: SEFA = CBAM_factor × CSCF × BMg* (if SEE is actual/calculated)
OR: SEFA = CBAM_factor × CSCF × BMg  (if SEE is default)</t>
  </si>
  <si>
    <t xml:space="preserve">Complex Good</t>
  </si>
  <si>
    <t xml:space="preserve">Product produced using one or more CBAM-listed inputs (precursors). 
Examples: billets, bars, tubes. 
For complex goods, SEFA has two components:
Process SEFA: CBAM_factor × CSCF × BMg* (for the operator's own production process)
Precursor SEFA: Σ (T/T_i × SEFA_i) for each precursor i
Examples of complex goods: billets (use ferro-alloys as precursors), bars (use billets), tubes (use mother hollow / bars).</t>
  </si>
  <si>
    <t xml:space="preserve">Precursor</t>
  </si>
  <si>
    <t xml:space="preserve">CBAM-listed input material used in another CBAM product.</t>
  </si>
  <si>
    <t xml:space="preserve">Sub-Precursor</t>
  </si>
  <si>
    <t xml:space="preserve">Input used for producing a precursor. Example: FeCr → Billet → Bright Bar.</t>
  </si>
  <si>
    <t xml:space="preserve">Precursor Chain Limitation</t>
  </si>
  <si>
    <t xml:space="preserve">Precursor SEFA can be calculated only when:
- full production chain data is available up to simple goods, or 
- when default precursor SEE values are used. 
</t>
  </si>
  <si>
    <t xml:space="preserve">BMg* — Process-related CBAM Benchmark (Column A)</t>
  </si>
  <si>
    <t xml:space="preserve">Benchmark value used with actual/calculated SEE data.</t>
  </si>
  <si>
    <t xml:space="preserve">BMg — Default CBAM Benchmark (Column B)</t>
  </si>
  <si>
    <t xml:space="preserve">Benchmark value used with default SEE data</t>
  </si>
  <si>
    <t xml:space="preserve">T/T Ratio (Specific Mass of Precursor)</t>
  </si>
  <si>
    <t xml:space="preserve">Tonnes of precursor consumed per tonne of final product.</t>
  </si>
  <si>
    <t xml:space="preserve">CBAM Factor (CBAM_y)</t>
  </si>
  <si>
    <t xml:space="preserve">Annual CBAM scaling factor. For 2026: 0.975.</t>
  </si>
  <si>
    <t xml:space="preserve">CSCF (Cross-Sectoral Correction Factor)</t>
  </si>
  <si>
    <t xml:space="preserve">Cross-Sectoral Correction Factor published by the EU Commission. For 2026: 1.000.</t>
  </si>
  <si>
    <t xml:space="preserve">THIS WORKBOOK — 4 CALCULATION SHEETS</t>
  </si>
  <si>
    <t xml:space="preserve">Sheet</t>
  </si>
  <si>
    <t xml:space="preserve">What It Calculates / When To Use</t>
  </si>
  <si>
    <t xml:space="preserve">Sheet 1 · Complex_Good_SEFA Calculation (For precursor)</t>
  </si>
  <si>
    <t xml:space="preserve">Calculates precursor SEFA when supplier provides SEE_direct but not SEFA. Applicable only where precursor chain requirements are met.</t>
  </si>
  <si>
    <t xml:space="preserve">Sheet 2 · Simple Goods SEFA</t>
  </si>
  <si>
    <t xml:space="preserve">Calculates SEFA for simple goods without CBAM-listed precursors.</t>
  </si>
  <si>
    <t xml:space="preserve">Sheet 3 · Operator Product SEFA — Main Calculation</t>
  </si>
  <si>
    <t xml:space="preserve">Calculates SEFA_total and CBAM certificate requirement per ton for complex goods using precursor SEFA values.</t>
  </si>
  <si>
    <t xml:space="preserve">Benchmark Reference (do not edit)</t>
  </si>
  <si>
    <t xml:space="preserve">Reference table for BMg* and BMg values for all CN codes.</t>
  </si>
  <si>
    <t xml:space="preserve">COLOUR LEGEND</t>
  </si>
  <si>
    <t xml:space="preserve"> Input cell</t>
  </si>
  <si>
    <t xml:space="preserve">Enter data here. Source: operator's Communication Template (CT) or supplier LOC.</t>
  </si>
  <si>
    <t xml:space="preserve">Calculated cell</t>
  </si>
  <si>
    <t xml:space="preserve">Auto-calculated formula. Do not edit.</t>
  </si>
  <si>
    <t xml:space="preserve">Example row (locked)</t>
  </si>
  <si>
    <t xml:space="preserve">Pre-filled example. Non-editable.</t>
  </si>
  <si>
    <t xml:space="preserve">Pre-filled fixed value</t>
  </si>
  <si>
    <t xml:space="preserve">CBAM Factor and CSCF for 2026. Do not change for 2026 reporting.</t>
  </si>
  <si>
    <t xml:space="preserve">WHAT IS NEEDED BEFORE FILLING ANY CALCULATION SHEET</t>
  </si>
  <si>
    <t xml:space="preserve">OPERATOR'S OWN DATA (from Communication Template / Monitoring Report)</t>
  </si>
  <si>
    <t xml:space="preserve">✓  SEE_direct value for each product (tCO₂e/t) — from verified CT</t>
  </si>
  <si>
    <t xml:space="preserve">✓  CN code (minimum 8-digit) for each product exported to EU</t>
  </si>
  <si>
    <t xml:space="preserve">✓  Production route for product (BF/BOF, DRI/EAF, Scrap/EAF) — determines correct BMg* / BMg row</t>
  </si>
  <si>
    <t xml:space="preserve">✓  T/T ratio for each precursor: tonnes of precursor consumed ÷ total output (from production records)</t>
  </si>
  <si>
    <t xml:space="preserve">SUPPLIER DATA (from supplier's Communication Template or Letter of Conformity)</t>
  </si>
  <si>
    <t xml:space="preserve">✓  Supplier's CN code for the precursor material</t>
  </si>
  <si>
    <t xml:space="preserve">✓  Supplier's SEE_direct value (accept only if verified by accredited third party from 2027 audits onward)</t>
  </si>
  <si>
    <t xml:space="preserve">✓  Supplier's SEFA value (accept only if verified; if not available, calculate using Sheet 1 or use default benchmark)</t>
  </si>
  <si>
    <t xml:space="preserve">✓  Whether supplier used DEFAULT or ACTUAL values for their own precursors in SEE calculation</t>
  </si>
  <si>
    <t xml:space="preserve">REFERENCE DATA (pre-loaded — do not edit)</t>
  </si>
  <si>
    <t xml:space="preserve">✓  BMg* and BMg values auto-fetched from Benchmark_Ref sheet when CN code is entered in dropdown</t>
  </si>
  <si>
    <t xml:space="preserve">✓  If auto-fetch fails (CN not found): manually look up CN code in Benchmark_Ref sheet and enter value directly</t>
  </si>
  <si>
    <t xml:space="preserve">✓  CBAM Factor 2026 = 0.975  |  CSCF 2026 = 1.000 — pre-filled, do not change for 2026 data period</t>
  </si>
  <si>
    <t xml:space="preserve">⚠  SCRAP RULE: Scrap has zero free allocation. Do NOT include scrap as a precursor. SEFA of scrap = 0.</t>
  </si>
  <si>
    <t xml:space="preserve">HOW TO USE THIS WORKBOOK — STEP BY STEP GUIDE FOR OPERATORS</t>
  </si>
  <si>
    <t xml:space="preserve">STEP</t>
  </si>
  <si>
    <t xml:space="preserve">WHAT TO DO</t>
  </si>
  <si>
    <t xml:space="preserve">Step 1
Read definitions</t>
  </si>
  <si>
    <t xml:space="preserve">Review key definitions and identify whether the product is a Simple Good or Complex Good.</t>
  </si>
  <si>
    <t xml:space="preserve">Step 2
Identify your products</t>
  </si>
  <si>
    <t xml:space="preserve">Identify CN code and production route for each product. Can club CN code having same benchmark values.</t>
  </si>
  <si>
    <t xml:space="preserve">Step 3
For SIMPLE GOODS → Sheet 2</t>
  </si>
  <si>
    <t xml:space="preserve">For Simple Goods, use Sheet 2 and enter SEE_direct with Actual or Default selection.</t>
  </si>
  <si>
    <t xml:space="preserve">Step 4
For COMPLEX GOODS → determine precursor SEFA first</t>
  </si>
  <si>
    <t xml:space="preserve">For Complex Goods, first determine SEFA of all precursors.
And for SEFA value of each precursor. Three possible sources:
  a) Supplier provided verified SEFA  → use directly in Sheet 3
  b) Supplier provided actual SEE but no SEFA, AND precursor is a simple good → calculate in Sheet 2
  c) Supplier provided actual SEE but no SEFA, AND precursor is a complex good →Operator CANNOT calculate SEFA; in such case the Supplier provided Actual SEE also cannot be used for operator SEE calculation and  Default SEE to be used. </t>
  </si>
  <si>
    <t xml:space="preserve">Step 5
Calculate precursor SEFA (if needed) → Sheet 1</t>
  </si>
  <si>
    <t xml:space="preserve">Use Sheet 1 only when supplier provides SEE_direct but not SEFA, and precursor chain conditions are met.</t>
  </si>
  <si>
    <t xml:space="preserve">Step 6
Calculate your product SEFA → Sheet 3</t>
  </si>
  <si>
    <t xml:space="preserve">Enter product data, precursor data, T/T ratio, and SEFA details in Sheet 3.</t>
  </si>
  <si>
    <t xml:space="preserve">Step 7
Multiple suppliers for same precursor</t>
  </si>
  <si>
    <t xml:space="preserve">Enter each supplier separately where multiple suppliers exist for the same precursor.</t>
  </si>
  <si>
    <t xml:space="preserve">Step 9
Share results with customer</t>
  </si>
  <si>
    <t xml:space="preserve">Use calculated CBAM certificate requirement value for customer reporting.</t>
  </si>
  <si>
    <t xml:space="preserve">IMPORTANT NOTES</t>
  </si>
  <si>
    <t xml:space="preserve">Scrap</t>
  </si>
  <si>
    <t xml:space="preserve">Zero free allocation. Never include scrap as a precursor. Its SEFA contribution = 0.</t>
  </si>
  <si>
    <t xml:space="preserve">DRI and Pig Iron</t>
  </si>
  <si>
    <t xml:space="preserve">DRI and pig iron are simple goods. They do not use ferro-alloys as precursors in their production. Their SEFA is calculated directly: CBAM × CSCF × BMg* (actual) or BMg (default). Use Sheet 2.</t>
  </si>
  <si>
    <t xml:space="preserve">Default vs Actual</t>
  </si>
  <si>
    <t xml:space="preserve">Default SEE → use BMg (Column B benchmark). Actual/measured SEE → use BMg* (Column A benchmark). For precursors where SEFA cannot be calculated (chain limitation), always fall back to BMg (default) regardless of whether the supplier used actual SEE.</t>
  </si>
  <si>
    <t xml:space="preserve">Benchmark Reference</t>
  </si>
  <si>
    <t xml:space="preserve">Many CN codes have multiple rows (by production route or alloy type). If dropdown auto-fetch returns 'Check CN', go to Benchmark_Ref sheet, find your CN code + route, and enter the BMg*/BMg value manually in the highlighted cell.</t>
  </si>
  <si>
    <t xml:space="preserve">Regulatory sources</t>
  </si>
  <si>
    <t xml:space="preserve">SEE calculation methods: EU Implementing Regulation 2025/2547 (10 Dec 2025)
SEFA calculation &amp; benchmarks: EU Implementing Regulation 2025/2620 (16 Dec 2025)
CBAM Regulation: EU 2023/956</t>
  </si>
  <si>
    <t xml:space="preserve">SHEET 1 · COMPLEX GOOD SEFA — CALCULATE SEFA OF YOUR PRECURSOR</t>
  </si>
  <si>
    <t xml:space="preserve">USE THIS SHEET WHEN: Your precursor supplier provided actual SEE_direct but NOT their SEFA — and you need to calculate it.
Each row = one precursor product. Select SEE Type for your precursor:
  • Default → SEFA = CBAM × CSCF × BMg (Column B). No sub-precursor data needed — formula uses Product BMg (col I) only.
  • Actual  → SEFA = (CBAM × CSCF × BMg*) + Σ(T/T × SEFA of sub-precursors). Fill sub-precursor slots.
  • Supplied SEFA → enter SEFA directly in SEFA TOTAL column (gold).
⚠  LIMITATION: Calculation only valid if precursor is simple good OR supplier CT covers full chain to simple goods with default sub-precursor SEE.</t>
  </si>
  <si>
    <t xml:space="preserve">FORMULA (Eq. 2, 4 &amp; 6 — EU Reg. 2025/2620):
  If SEE Type = Default:  SEFA = CBAM_factor × CSCF × BMg  (col I, auto from CN+Route) — sub-precursor slots ignored
  If SEE Type = Actual:   SEFA = (CBAM_factor × CSCF × BMg*) + Σᵢ(T/Tᵢ × SEFAᵢ)  — fill sub-precursor slots
Route column drives auto-lookup of correct BMg*/BMg row from Benchmark_Ref. Select '—' for CN codes with single benchmark.</t>
  </si>
  <si>
    <t xml:space="preserve">CBAM Factor 2026:</t>
  </si>
  <si>
    <t xml:space="preserve">CSCF 2026:</t>
  </si>
  <si>
    <t xml:space="preserve">⚠  Fixed for 2026. Update B4 (CBAM Factor) and D4 (CSCF) for future years.</t>
  </si>
  <si>
    <t xml:space="preserve">Precursor Name
&amp; Supplier</t>
  </si>
  <si>
    <t xml:space="preserve">CN Code
(Precursor)
Min. 8-digit</t>
  </si>
  <si>
    <t xml:space="preserve">Production
Route
[dropdown]</t>
  </si>
  <si>
    <t xml:space="preserve">SEE Type
(Default/Actual
/Supplied SEFA)</t>
  </si>
  <si>
    <t xml:space="preserve">SEE_direct
(tCO₂e/t)
[from supplier CT]</t>
  </si>
  <si>
    <t xml:space="preserve">CBAM
Factor</t>
  </si>
  <si>
    <t xml:space="preserve">CSCF</t>
  </si>
  <si>
    <t xml:space="preserve">Process BMg*
(Col A)
[auto CN+Route]</t>
  </si>
  <si>
    <t xml:space="preserve">Product BMg
(Col B)
[auto CN+Route]</t>
  </si>
  <si>
    <t xml:space="preserve">SUB-PRECURSOR 1  (CBAM-listed input used by YOUR PRECURSOR — only needed if SEE Type = Actual)</t>
  </si>
  <si>
    <t xml:space="preserve">SUB-PRECURSOR 2  (CBAM-listed input used by YOUR PRECURSOR — only needed if SEE Type = Actual)</t>
  </si>
  <si>
    <t xml:space="preserve">SUB-PRECURSOR 3  (CBAM-listed input used by YOUR PRECURSOR — only needed if SEE Type = Actual)</t>
  </si>
  <si>
    <t xml:space="preserve">SUB-PRECURSOR 4  (CBAM-listed input used by YOUR PRECURSOR — only needed if SEE Type = Actual)</t>
  </si>
  <si>
    <t xml:space="preserve">SUB-PRECURSOR 5  (CBAM-listed input used by YOUR PRECURSOR — only needed if SEE Type = Actual)</t>
  </si>
  <si>
    <t xml:space="preserve">SUB-PRECURSOR 6  (CBAM-listed input used by YOUR PRECURSOR — only needed if SEE Type = Actual)</t>
  </si>
  <si>
    <t xml:space="preserve">Process SEFA
(Calculated)</t>
  </si>
  <si>
    <t xml:space="preserve">Sub-Prec SEFA
Total (Calc)</t>
  </si>
  <si>
    <t xml:space="preserve">SEFA TOTAL
← CARRY TO
SHEET 3</t>
  </si>
  <si>
    <t xml:space="preserve">CBAM Certificate
Req = SEE − SEFA
(Calculated)</t>
  </si>
  <si>
    <t xml:space="preserve">Sub-Prec Name
&amp; Supplier</t>
  </si>
  <si>
    <t xml:space="preserve">CN Code
[dropdown]</t>
  </si>
  <si>
    <t xml:space="preserve">Route
[dropdown]</t>
  </si>
  <si>
    <t xml:space="preserve">T/T Ratio
(t/t)</t>
  </si>
  <si>
    <t xml:space="preserve">SEE Type</t>
  </si>
  <si>
    <t xml:space="preserve">BMg*
(Col A)
[auto]</t>
  </si>
  <si>
    <t xml:space="preserve">BMg (Col B)
[auto] OR
Supplied SEFA</t>
  </si>
  <si>
    <t xml:space="preserve">SEFA
(Calculated)</t>
  </si>
  <si>
    <t xml:space="preserve">Billets and Ingots — Supplier XYZ</t>
  </si>
  <si>
    <t xml:space="preserve">72189910</t>
  </si>
  <si>
    <t xml:space="preserve">—</t>
  </si>
  <si>
    <t xml:space="preserve">Actual</t>
  </si>
  <si>
    <t xml:space="preserve">FeCr</t>
  </si>
  <si>
    <t xml:space="preserve">72024110</t>
  </si>
  <si>
    <t xml:space="preserve">Supplied SEFA</t>
  </si>
  <si>
    <t xml:space="preserve">FeMn</t>
  </si>
  <si>
    <t xml:space="preserve">72021900</t>
  </si>
  <si>
    <t xml:space="preserve">NOTE: Route dropdown drives BMg*/BMg auto-lookup. Select '—' for CN codes with a single benchmark (ferro-alloys, stainless, DRI). For SEE Type = Default: SEFA TOTAL uses Product BMg (col I) only — sub-precursor slots are ignored. For SEE Type = Actual: fill sub-precursor slots — each sub-precursor also needs its own CN+Route for correct BMg lookup. For SEE Type = Supplied SEFA: enter SEFA directly in the SEE_direct column (col E) — it passes through to SEFA TOTAL.</t>
  </si>
  <si>
    <t xml:space="preserve">SHEET 2 · SIMPLE GOODS SEFA CALCULATION</t>
  </si>
  <si>
    <t xml:space="preserve">USE THIS SHEET FOR SIMPLE GOODS.
A Simple Good is a CBAM-listed good whose production process does NOT use any other CBAM-listed good as a direct input. Examples: Ferro-Chromium (FeCr), Ferro-Manganese (FeMn), Ferro-Nickel (FeNi), Pig Iron, Direct Reduced Iron (DRI), Iron Ore Concentrates.
⚠  DO NOT use this sheet for billets, bars, tubes, pipes or any product that uses ferro-alloys, DRI or pig iron as inputs. Those are complex goods → use Sheet 1.</t>
  </si>
  <si>
    <t xml:space="preserve">FORMULA (Eq. 3 &amp; 6 — EU Reg. 2025/2620):
  If operator SEE is based on ACTUAL data:   SEFA = CBAM_factor × CSCF × BMg*   (Column A benchmark)
  If operator SEE is based on DEFAULT values: SEFA = CBAM_factor × CSCF × BMg    (Column B benchmark)
For simple goods, BMg* and BMg are often identical (same benchmark for actual and default). The 'Actual / Default' selection still determines which column is used per regulation.</t>
  </si>
  <si>
    <t xml:space="preserve">⚠  Fixed for 2026. Update B4 and D4 for future years.</t>
  </si>
  <si>
    <t xml:space="preserve">Product Name</t>
  </si>
  <si>
    <t xml:space="preserve">CN Code
(Min. 8-digit)</t>
  </si>
  <si>
    <t xml:space="preserve">SEE_direct
(tCO₂e/t)
[from CT]</t>
  </si>
  <si>
    <t xml:space="preserve">SEE Based On
(Select: Actual or Default)</t>
  </si>
  <si>
    <t xml:space="preserve">BMg*
(Col A — auto)</t>
  </si>
  <si>
    <t xml:space="preserve">BMg
(Col B — auto)</t>
  </si>
  <si>
    <t xml:space="preserve">CBAM Certificate requirement
= SEE − SEFA
(Calculated)</t>
  </si>
  <si>
    <t xml:space="preserve">Notes</t>
  </si>
  <si>
    <t xml:space="preserve">FeCr — Ferro-Chromium</t>
  </si>
  <si>
    <t xml:space="preserve">EXAMPLE — DO NOT EDIT</t>
  </si>
  <si>
    <t xml:space="preserve">SHEET 3 · OPERATOR PRODUCT SEFA — YOUR EXPORTED PRODUCT SEFA</t>
  </si>
  <si>
    <t xml:space="preserve">USE THIS SHEET FOR: Calculating SEFA of your own exported product. Each row = one product (CN code).
Select SEE Type for your product:
  • Default → SEFA = CBAM × CSCF × BMg (col I, auto from CN+Route). No precursor data needed.
  • Actual  → SEFA = (CBAM × CSCF × BMg*) + Σ(T/T × SEFA_precursor). Fill precursor slots.
Precursor SEFA (yellow col per slot): enter from supplier LOC, Sheet 1 SEFA TOTAL, or default = 0.975 × CSCF × BMg.</t>
  </si>
  <si>
    <t xml:space="preserve">FORMULA (Eq. 4 &amp; 6 — EU Reg. 2025/2620):
  Default: SEFA = CBAM_factor × CSCF × BMg  |  Actual: SEFA = (CBAM × CSCF × BMg*) + Σ(T/T × SEFA_precursor)
BMg* and BMg auto-fetch from Benchmark_Ref using CN code + Production Route combination.</t>
  </si>
  <si>
    <t xml:space="preserve">CN Code
(Your Product)
Min. 8-digit</t>
  </si>
  <si>
    <t xml:space="preserve">SEE Type
(Default / Actual)</t>
  </si>
  <si>
    <t xml:space="preserve">SEE_direct
(tCO₂e/t)
[from your CT]</t>
  </si>
  <si>
    <t xml:space="preserve">PRECURSOR / SUPPLIER 1  (only needed if SEE Type = Actual)</t>
  </si>
  <si>
    <t xml:space="preserve">PRECURSOR / SUPPLIER 2  (only needed if SEE Type = Actual)</t>
  </si>
  <si>
    <t xml:space="preserve">PRECURSOR / SUPPLIER 3  (only needed if SEE Type = Actual)</t>
  </si>
  <si>
    <t xml:space="preserve">PRECURSOR / SUPPLIER 4  (only needed if SEE Type = Actual)</t>
  </si>
  <si>
    <t xml:space="preserve">PRECURSOR / SUPPLIER 5  (only needed if SEE Type = Actual)</t>
  </si>
  <si>
    <t xml:space="preserve">PRECURSOR / SUPPLIER 6  (only needed if SEE Type = Actual)</t>
  </si>
  <si>
    <t xml:space="preserve">Precursor SEFA
Total (Calc)</t>
  </si>
  <si>
    <t xml:space="preserve">SEFA TOTAL
(= Proc+Prec)</t>
  </si>
  <si>
    <t xml:space="preserve">CBAM Certificate
Req = SEE−SEFA</t>
  </si>
  <si>
    <t xml:space="preserve">CN Code
(Precursor)
[dropdown]</t>
  </si>
  <si>
    <t xml:space="preserve">T/T Ratio
(t precursor
/ t product)</t>
  </si>
  <si>
    <t xml:space="preserve">SEFA_precursor
(LOC / Sheet 1
/ Default benchmark)</t>
  </si>
  <si>
    <t xml:space="preserve">Billets and Ingots — Example</t>
  </si>
  <si>
    <t xml:space="preserve">FeNi</t>
  </si>
  <si>
    <t xml:space="preserve">72026000</t>
  </si>
  <si>
    <t xml:space="preserve">NOTE: Select Production Route to auto-fetch correct BMg*/BMg (multiple routes share same CN code). Select '—' for ferro-alloys, stainless, DRI and other single-benchmark CNs. For Default SEE: SEFA uses Product BMg (col I) — precursor slots are ignored. For Actual SEE: fill precursor SEFA (yellow) from LOC, Sheet 1 SEFA TOTAL, or manually: 0.975 × 1 × BMg.</t>
  </si>
  <si>
    <t xml:space="preserve">CN Code</t>
  </si>
  <si>
    <t xml:space="preserve">CN Description</t>
  </si>
  <si>
    <t xml:space="preserve">BMg* (Col A) tCO2e/t</t>
  </si>
  <si>
    <t xml:space="preserve">BMg (Col B) tCO2e/t</t>
  </si>
  <si>
    <t xml:space="preserve">Route</t>
  </si>
  <si>
    <t xml:space="preserve">Lookup Key (CN|Route)</t>
  </si>
  <si>
    <t xml:space="preserve">72021120</t>
  </si>
  <si>
    <t xml:space="preserve">Ferro-manganese &gt;2%C gran&lt;=5mm Mn&gt;65%</t>
  </si>
  <si>
    <t xml:space="preserve">72021120|—</t>
  </si>
  <si>
    <t xml:space="preserve">72021180</t>
  </si>
  <si>
    <t xml:space="preserve">Ferro-manganese &gt;2%C (other)</t>
  </si>
  <si>
    <t xml:space="preserve">72021180|—</t>
  </si>
  <si>
    <t xml:space="preserve">Ferro-manganese &lt;=2%C</t>
  </si>
  <si>
    <t xml:space="preserve">72021900|—</t>
  </si>
  <si>
    <t xml:space="preserve">Ferro-chromium &gt;4% but &lt;=6%C</t>
  </si>
  <si>
    <t xml:space="preserve">72024110|—</t>
  </si>
  <si>
    <t xml:space="preserve">72024190</t>
  </si>
  <si>
    <t xml:space="preserve">Ferro-chromium &gt;6%C</t>
  </si>
  <si>
    <t xml:space="preserve">72024190|—</t>
  </si>
  <si>
    <t xml:space="preserve">72024910</t>
  </si>
  <si>
    <t xml:space="preserve">Ferro-chromium &lt;=0.05%C</t>
  </si>
  <si>
    <t xml:space="preserve">72024910|—</t>
  </si>
  <si>
    <t xml:space="preserve">72024950</t>
  </si>
  <si>
    <t xml:space="preserve">Ferro-chromium &gt;0.05–0.5%C</t>
  </si>
  <si>
    <t xml:space="preserve">72024950|—</t>
  </si>
  <si>
    <t xml:space="preserve">72024990</t>
  </si>
  <si>
    <t xml:space="preserve">Ferro-chromium &gt;0.5–4%C</t>
  </si>
  <si>
    <t xml:space="preserve">72024990|—</t>
  </si>
  <si>
    <t xml:space="preserve">Ferro-nickel</t>
  </si>
  <si>
    <t xml:space="preserve">72026000|—</t>
  </si>
  <si>
    <t xml:space="preserve">72011011</t>
  </si>
  <si>
    <t xml:space="preserve">Non-alloy pig iron &lt;=0.5%P &gt;=0.4%Mn &lt;=1%Si</t>
  </si>
  <si>
    <t xml:space="preserve">72011011|—</t>
  </si>
  <si>
    <t xml:space="preserve">72011019</t>
  </si>
  <si>
    <t xml:space="preserve">Non-alloy pig iron &lt;=0.5%P &gt;=0.4%Mn &gt;1%Si</t>
  </si>
  <si>
    <t xml:space="preserve">72011019|—</t>
  </si>
  <si>
    <t xml:space="preserve">72011030</t>
  </si>
  <si>
    <t xml:space="preserve">Non-alloy pig iron &lt;=0.5%P 0.1–0.4%Mn</t>
  </si>
  <si>
    <t xml:space="preserve">72011030|—</t>
  </si>
  <si>
    <t xml:space="preserve">72011090</t>
  </si>
  <si>
    <t xml:space="preserve">Non-alloy pig iron &lt;=0.5%P &lt;=0.1%Mn</t>
  </si>
  <si>
    <t xml:space="preserve">72011090|—</t>
  </si>
  <si>
    <t xml:space="preserve">72012000</t>
  </si>
  <si>
    <t xml:space="preserve">Non-alloy pig iron &gt;=0.5%P</t>
  </si>
  <si>
    <t xml:space="preserve">72012000|—</t>
  </si>
  <si>
    <t xml:space="preserve">72015010</t>
  </si>
  <si>
    <t xml:space="preserve">Alloy pig iron Ti&amp;V range</t>
  </si>
  <si>
    <t xml:space="preserve">72015010|—</t>
  </si>
  <si>
    <t xml:space="preserve">72015090</t>
  </si>
  <si>
    <t xml:space="preserve">Alloy pig iron / spiegeleisen (other)</t>
  </si>
  <si>
    <t xml:space="preserve">72015090|—</t>
  </si>
  <si>
    <t xml:space="preserve">72031000</t>
  </si>
  <si>
    <t xml:space="preserve">DRI — lumps/pellets (direct reduction)</t>
  </si>
  <si>
    <t xml:space="preserve">72031000|—</t>
  </si>
  <si>
    <t xml:space="preserve">72039000</t>
  </si>
  <si>
    <t xml:space="preserve">Spongy ferrous / atomised iron &gt;=99.94%</t>
  </si>
  <si>
    <t xml:space="preserve">72039000|—</t>
  </si>
  <si>
    <t xml:space="preserve">26011200</t>
  </si>
  <si>
    <t xml:space="preserve">Agglomerated iron ores &amp; concentrates</t>
  </si>
  <si>
    <t xml:space="preserve">26011200|—</t>
  </si>
  <si>
    <t xml:space="preserve">72051000</t>
  </si>
  <si>
    <t xml:space="preserve">Granules of pig iron/spiegeleisen/iron/steel</t>
  </si>
  <si>
    <t xml:space="preserve">BF/BOF</t>
  </si>
  <si>
    <t xml:space="preserve">72051000|BF/BOF</t>
  </si>
  <si>
    <t xml:space="preserve">DRI/EAF</t>
  </si>
  <si>
    <t xml:space="preserve">72051000|DRI/EAF</t>
  </si>
  <si>
    <t xml:space="preserve">Scrap/EAF</t>
  </si>
  <si>
    <t xml:space="preserve">72051000|Scrap/EAF</t>
  </si>
  <si>
    <t xml:space="preserve">72052100</t>
  </si>
  <si>
    <t xml:space="preserve">Powders of alloy steel</t>
  </si>
  <si>
    <t xml:space="preserve">72052100|BF/BOF</t>
  </si>
  <si>
    <t xml:space="preserve">72052100|DRI/EAF</t>
  </si>
  <si>
    <t xml:space="preserve">72052100|Scrap/EAF</t>
  </si>
  <si>
    <t xml:space="preserve">72052900</t>
  </si>
  <si>
    <t xml:space="preserve">Powders of pig iron/non-alloy steel</t>
  </si>
  <si>
    <t xml:space="preserve">72052900|BF/BOF</t>
  </si>
  <si>
    <t xml:space="preserve">72052900|DRI/EAF</t>
  </si>
  <si>
    <t xml:space="preserve">72052900|Scrap/EAF</t>
  </si>
  <si>
    <t xml:space="preserve">72061000</t>
  </si>
  <si>
    <t xml:space="preserve">Ingots of iron/non-alloy steel</t>
  </si>
  <si>
    <t xml:space="preserve">72061000|BF/BOF</t>
  </si>
  <si>
    <t xml:space="preserve">72061000|DRI/EAF</t>
  </si>
  <si>
    <t xml:space="preserve">72061000|Scrap/EAF</t>
  </si>
  <si>
    <t xml:space="preserve">72069000</t>
  </si>
  <si>
    <t xml:space="preserve">Iron/non-alloy steel puddled bars/primary forms</t>
  </si>
  <si>
    <t xml:space="preserve">72069000|BF/BOF</t>
  </si>
  <si>
    <t xml:space="preserve">72069000|DRI/EAF</t>
  </si>
  <si>
    <t xml:space="preserve">72069000|Scrap/EAF</t>
  </si>
  <si>
    <t xml:space="preserve">72071111</t>
  </si>
  <si>
    <t xml:space="preserve">Semi-finished non-alloy free-cutting &lt;0.25%C sq/rect</t>
  </si>
  <si>
    <t xml:space="preserve">72071111|BF/BOF</t>
  </si>
  <si>
    <t xml:space="preserve">72071111|DRI/EAF</t>
  </si>
  <si>
    <t xml:space="preserve">72071111|Scrap/EAF</t>
  </si>
  <si>
    <t xml:space="preserve">72071114</t>
  </si>
  <si>
    <t xml:space="preserve">Billets non-alloy &lt;0.25%C &lt;=130mm CC/rolled</t>
  </si>
  <si>
    <t xml:space="preserve">72071114|BF/BOF</t>
  </si>
  <si>
    <t xml:space="preserve">72071114|DRI/EAF</t>
  </si>
  <si>
    <t xml:space="preserve">72071114|Scrap/EAF</t>
  </si>
  <si>
    <t xml:space="preserve">72071116</t>
  </si>
  <si>
    <t xml:space="preserve">Billets non-alloy &lt;0.25%C &gt;130mm CC/rolled</t>
  </si>
  <si>
    <t xml:space="preserve">72071116|BF/BOF</t>
  </si>
  <si>
    <t xml:space="preserve">72071116|DRI/EAF</t>
  </si>
  <si>
    <t xml:space="preserve">72071116|Scrap/EAF</t>
  </si>
  <si>
    <t xml:space="preserve">72071190</t>
  </si>
  <si>
    <t xml:space="preserve">Semi-finished non-alloy &lt;0.25%C rect forged</t>
  </si>
  <si>
    <t xml:space="preserve">72071190|BF/BOF</t>
  </si>
  <si>
    <t xml:space="preserve">72071190|DRI/EAF</t>
  </si>
  <si>
    <t xml:space="preserve">72071190|Scrap/EAF</t>
  </si>
  <si>
    <t xml:space="preserve">72071210</t>
  </si>
  <si>
    <t xml:space="preserve">Semi-finished non-alloy &lt;0.25%C rect width&gt;=2×thick CC</t>
  </si>
  <si>
    <t xml:space="preserve">72071210|BF/BOF</t>
  </si>
  <si>
    <t xml:space="preserve">72071210|DRI/EAF</t>
  </si>
  <si>
    <t xml:space="preserve">72071210|Scrap/EAF</t>
  </si>
  <si>
    <t xml:space="preserve">72071912</t>
  </si>
  <si>
    <t xml:space="preserve">Semi-finished non-alloy &lt;0.25%C circ/poly CC</t>
  </si>
  <si>
    <t xml:space="preserve">72071912|BF/BOF</t>
  </si>
  <si>
    <t xml:space="preserve">72071912|DRI/EAF</t>
  </si>
  <si>
    <t xml:space="preserve">72071912|Scrap/EAF</t>
  </si>
  <si>
    <t xml:space="preserve">72071980</t>
  </si>
  <si>
    <t xml:space="preserve">Semi-finished non-alloy &lt;0.25%C (other sections) CC</t>
  </si>
  <si>
    <t xml:space="preserve">72071980|BF/BOF</t>
  </si>
  <si>
    <t xml:space="preserve">72071980|DRI/EAF</t>
  </si>
  <si>
    <t xml:space="preserve">72072015</t>
  </si>
  <si>
    <t xml:space="preserve">Billets non-alloy 0.25–0.6%C sq/rect CC</t>
  </si>
  <si>
    <t xml:space="preserve">72072015|BF/BOF</t>
  </si>
  <si>
    <t xml:space="preserve">72072015|DRI/EAF</t>
  </si>
  <si>
    <t xml:space="preserve">72072015|Scrap/EAF</t>
  </si>
  <si>
    <t xml:space="preserve">72072017</t>
  </si>
  <si>
    <t xml:space="preserve">Billets non-alloy &gt;=0.6%C sq/rect CC</t>
  </si>
  <si>
    <t xml:space="preserve">72072017|BF/BOF</t>
  </si>
  <si>
    <t xml:space="preserve">72072017|DRI/EAF</t>
  </si>
  <si>
    <t xml:space="preserve">72072017|Scrap/EAF</t>
  </si>
  <si>
    <t xml:space="preserve">72072052</t>
  </si>
  <si>
    <t xml:space="preserve">Semi-finished non-alloy &gt;=0.25%C circ/poly CC</t>
  </si>
  <si>
    <t xml:space="preserve">72072052|BF/BOF</t>
  </si>
  <si>
    <t xml:space="preserve">72072052|DRI/EAF</t>
  </si>
  <si>
    <t xml:space="preserve">72072052|Scrap/EAF</t>
  </si>
  <si>
    <t xml:space="preserve">72181000</t>
  </si>
  <si>
    <t xml:space="preserve">Stainless steel ingots/primary forms</t>
  </si>
  <si>
    <t xml:space="preserve">72181000|—</t>
  </si>
  <si>
    <t xml:space="preserve">72189110</t>
  </si>
  <si>
    <t xml:space="preserve">Stainless semi-finished rect &gt;=2.5%Ni</t>
  </si>
  <si>
    <t xml:space="preserve">72189110|—</t>
  </si>
  <si>
    <t xml:space="preserve">72189180</t>
  </si>
  <si>
    <t xml:space="preserve">Stainless semi-finished rect &lt;2.5%Ni</t>
  </si>
  <si>
    <t xml:space="preserve">72189180|—</t>
  </si>
  <si>
    <t xml:space="preserve">Stainless semi-finished sq CC/rolled</t>
  </si>
  <si>
    <t xml:space="preserve">72189910|—</t>
  </si>
  <si>
    <t xml:space="preserve">72189920</t>
  </si>
  <si>
    <t xml:space="preserve">Stainless semi-finished circ/poly CC/rolled</t>
  </si>
  <si>
    <t xml:space="preserve">72189920|—</t>
  </si>
  <si>
    <t xml:space="preserve">72241090</t>
  </si>
  <si>
    <t xml:space="preserve">Alloy steel ingots (non-stainless)</t>
  </si>
  <si>
    <t xml:space="preserve">72241090|BF/BOF</t>
  </si>
  <si>
    <t xml:space="preserve">72241090|DRI/EAF</t>
  </si>
  <si>
    <t xml:space="preserve">72241090|Scrap/EAF</t>
  </si>
  <si>
    <t xml:space="preserve">EAF High Alloy</t>
  </si>
  <si>
    <t xml:space="preserve">72241090|EAF High Alloy</t>
  </si>
  <si>
    <t xml:space="preserve">72249007</t>
  </si>
  <si>
    <t xml:space="preserve">Semi-finished alloy steel (non-stainless) sq/rect CC</t>
  </si>
  <si>
    <t xml:space="preserve">72249007|BF/BOF</t>
  </si>
  <si>
    <t xml:space="preserve">72249007|DRI/EAF</t>
  </si>
  <si>
    <t xml:space="preserve">72249007|Scrap/EAF</t>
  </si>
  <si>
    <t xml:space="preserve">72249007|EAF High Alloy</t>
  </si>
  <si>
    <t xml:space="preserve">72249014</t>
  </si>
  <si>
    <t xml:space="preserve">Semi-finished alloy steel sq/rect width&gt;=2×thick</t>
  </si>
  <si>
    <t xml:space="preserve">72249014|BF/BOF</t>
  </si>
  <si>
    <t xml:space="preserve">72249014|DRI/EAF</t>
  </si>
  <si>
    <t xml:space="preserve">72249014|Scrap/EAF</t>
  </si>
  <si>
    <t xml:space="preserve">72081000</t>
  </si>
  <si>
    <t xml:space="preserve">HR flat-rolled &gt;=600mm coils with relief patterns</t>
  </si>
  <si>
    <t xml:space="preserve">72081000|BF/BOF</t>
  </si>
  <si>
    <t xml:space="preserve">72081000|DRI/EAF</t>
  </si>
  <si>
    <t xml:space="preserve">72081000|Scrap/EAF</t>
  </si>
  <si>
    <t xml:space="preserve">72083600</t>
  </si>
  <si>
    <t xml:space="preserve">HR flat-rolled &gt;=600mm not coils &gt;=10mm</t>
  </si>
  <si>
    <t xml:space="preserve">72083600|BF/BOF</t>
  </si>
  <si>
    <t xml:space="preserve">72083600|DRI/EAF</t>
  </si>
  <si>
    <t xml:space="preserve">72083600|Scrap/EAF</t>
  </si>
  <si>
    <t xml:space="preserve">72083700</t>
  </si>
  <si>
    <t xml:space="preserve">HR flat-rolled &gt;=600mm not coils 4.75–10mm</t>
  </si>
  <si>
    <t xml:space="preserve">72083700|BF/BOF</t>
  </si>
  <si>
    <t xml:space="preserve">72083800</t>
  </si>
  <si>
    <t xml:space="preserve">HR flat-rolled &gt;=600mm not coils 3–4.75mm</t>
  </si>
  <si>
    <t xml:space="preserve">72083800|BF/BOF</t>
  </si>
  <si>
    <t xml:space="preserve">72083900</t>
  </si>
  <si>
    <t xml:space="preserve">HR flat-rolled &gt;=600mm not coils &lt;3mm</t>
  </si>
  <si>
    <t xml:space="preserve">72083900|BF/BOF</t>
  </si>
  <si>
    <t xml:space="preserve">72085120</t>
  </si>
  <si>
    <t xml:space="preserve">HR flat-rolled &gt;=600mm not coils &gt;15mm</t>
  </si>
  <si>
    <t xml:space="preserve">72085120|BF/BOF</t>
  </si>
  <si>
    <t xml:space="preserve">72085299</t>
  </si>
  <si>
    <t xml:space="preserve">72085299|BF/BOF</t>
  </si>
  <si>
    <t xml:space="preserve">72091500</t>
  </si>
  <si>
    <t xml:space="preserve">CR flat-rolled &gt;=600mm coils &gt;=3mm</t>
  </si>
  <si>
    <t xml:space="preserve">72091500|BF/BOF</t>
  </si>
  <si>
    <t xml:space="preserve">72091500|DRI/EAF</t>
  </si>
  <si>
    <t xml:space="preserve">72091500|Scrap/EAF</t>
  </si>
  <si>
    <t xml:space="preserve">72091690</t>
  </si>
  <si>
    <t xml:space="preserve">CR flat-rolled &gt;=600mm coils 1–3mm</t>
  </si>
  <si>
    <t xml:space="preserve">72091690|BF/BOF</t>
  </si>
  <si>
    <t xml:space="preserve">72091690|DRI/EAF</t>
  </si>
  <si>
    <t xml:space="preserve">72091690|Scrap/EAF</t>
  </si>
  <si>
    <t xml:space="preserve">72091790</t>
  </si>
  <si>
    <t xml:space="preserve">CR flat-rolled &gt;=600mm coils 0.5–1mm</t>
  </si>
  <si>
    <t xml:space="preserve">72091790|BF/BOF</t>
  </si>
  <si>
    <t xml:space="preserve">72091890</t>
  </si>
  <si>
    <t xml:space="preserve">CR flat-rolled &gt;=600mm coils &lt;0.5mm</t>
  </si>
  <si>
    <t xml:space="preserve">72091890|BF/BOF</t>
  </si>
  <si>
    <t xml:space="preserve">72092500</t>
  </si>
  <si>
    <t xml:space="preserve">CR flat-rolled &gt;=600mm not coils &gt;=3mm</t>
  </si>
  <si>
    <t xml:space="preserve">72092500|BF/BOF</t>
  </si>
  <si>
    <t xml:space="preserve">72103000</t>
  </si>
  <si>
    <t xml:space="preserve">Flat-rolled &gt;=600mm electrolytically zinc-plated</t>
  </si>
  <si>
    <t xml:space="preserve">72103000|BF/BOF</t>
  </si>
  <si>
    <t xml:space="preserve">72103000|DRI/EAF</t>
  </si>
  <si>
    <t xml:space="preserve">72103000|Scrap/EAF</t>
  </si>
  <si>
    <t xml:space="preserve">72104900</t>
  </si>
  <si>
    <t xml:space="preserve">Flat-rolled &gt;=600mm hot-dip zinc-coated</t>
  </si>
  <si>
    <t xml:space="preserve">72104900|BF/BOF</t>
  </si>
  <si>
    <t xml:space="preserve">72104900|DRI/EAF</t>
  </si>
  <si>
    <t xml:space="preserve">72104900|Scrap/EAF</t>
  </si>
  <si>
    <t xml:space="preserve">72101100</t>
  </si>
  <si>
    <t xml:space="preserve">Flat-rolled &gt;=600mm tinned &gt;=0.5mm</t>
  </si>
  <si>
    <t xml:space="preserve">72101100|BF/BOF</t>
  </si>
  <si>
    <t xml:space="preserve">72101100|DRI/EAF</t>
  </si>
  <si>
    <t xml:space="preserve">72101100|Scrap/EAF</t>
  </si>
  <si>
    <t xml:space="preserve">72106100</t>
  </si>
  <si>
    <t xml:space="preserve">Flat-rolled &gt;=600mm aluminium-zinc alloy coated</t>
  </si>
  <si>
    <t xml:space="preserve">72106100|BF/BOF</t>
  </si>
  <si>
    <t xml:space="preserve">72106100|DRI/EAF</t>
  </si>
  <si>
    <t xml:space="preserve">72106100|Scrap/EAF</t>
  </si>
  <si>
    <t xml:space="preserve">72107080</t>
  </si>
  <si>
    <t xml:space="preserve">Flat-rolled &gt;=600mm painted/varnished/plastic coated</t>
  </si>
  <si>
    <t xml:space="preserve">72107080|BF/BOF</t>
  </si>
  <si>
    <t xml:space="preserve">72107080|DRI/EAF</t>
  </si>
  <si>
    <t xml:space="preserve">72107080|Scrap/EAF</t>
  </si>
  <si>
    <t xml:space="preserve">72111400</t>
  </si>
  <si>
    <t xml:space="preserve">HR flat-rolled &lt;600mm &gt;=4.75mm</t>
  </si>
  <si>
    <t xml:space="preserve">72111400|BF/BOF</t>
  </si>
  <si>
    <t xml:space="preserve">72111400|DRI/EAF</t>
  </si>
  <si>
    <t xml:space="preserve">72111400|Scrap/EAF</t>
  </si>
  <si>
    <t xml:space="preserve">72111900</t>
  </si>
  <si>
    <t xml:space="preserve">HR flat-rolled &lt;600mm &lt;4.75mm</t>
  </si>
  <si>
    <t xml:space="preserve">72111900|BF/BOF</t>
  </si>
  <si>
    <t xml:space="preserve">72112330</t>
  </si>
  <si>
    <t xml:space="preserve">CR flat-rolled &lt;600mm &gt;=0.35mm &lt;0.25%C</t>
  </si>
  <si>
    <t xml:space="preserve">72112330|BF/BOF</t>
  </si>
  <si>
    <t xml:space="preserve">72112330|DRI/EAF</t>
  </si>
  <si>
    <t xml:space="preserve">72112330|Scrap/EAF</t>
  </si>
  <si>
    <t xml:space="preserve">72112900</t>
  </si>
  <si>
    <t xml:space="preserve">CR flat-rolled &lt;600mm &gt;=0.25%C</t>
  </si>
  <si>
    <t xml:space="preserve">72112900|BF/BOF</t>
  </si>
  <si>
    <t xml:space="preserve">72122000</t>
  </si>
  <si>
    <t xml:space="preserve">Flat-rolled &lt;600mm electrolytically zinc-plated</t>
  </si>
  <si>
    <t xml:space="preserve">72122000|BF/BOF</t>
  </si>
  <si>
    <t xml:space="preserve">72123000</t>
  </si>
  <si>
    <t xml:space="preserve">Flat-rolled &lt;600mm hot-dip zinc-coated</t>
  </si>
  <si>
    <t xml:space="preserve">72123000|BF/BOF</t>
  </si>
  <si>
    <t xml:space="preserve">72131000</t>
  </si>
  <si>
    <t xml:space="preserve">HR wire rod non-alloy with deformations coils</t>
  </si>
  <si>
    <t xml:space="preserve">72131000|BF/BOF</t>
  </si>
  <si>
    <t xml:space="preserve">72131000|DRI/EAF</t>
  </si>
  <si>
    <t xml:space="preserve">72131000|Scrap/EAF</t>
  </si>
  <si>
    <t xml:space="preserve">72139110</t>
  </si>
  <si>
    <t xml:space="preserve">HR wire rod non-alloy smooth &lt;14mm coils</t>
  </si>
  <si>
    <t xml:space="preserve">72139110|BF/BOF</t>
  </si>
  <si>
    <t xml:space="preserve">72139110|DRI/EAF</t>
  </si>
  <si>
    <t xml:space="preserve">72139110|Scrap/EAF</t>
  </si>
  <si>
    <t xml:space="preserve">72139149</t>
  </si>
  <si>
    <t xml:space="preserve">HR wire rod non-alloy 0.06–0.25%C &lt;14mm coils</t>
  </si>
  <si>
    <t xml:space="preserve">72139149|BF/BOF</t>
  </si>
  <si>
    <t xml:space="preserve">72139149|DRI/EAF</t>
  </si>
  <si>
    <t xml:space="preserve">72139149|Scrap/EAF</t>
  </si>
  <si>
    <t xml:space="preserve">72139170</t>
  </si>
  <si>
    <t xml:space="preserve">HR wire rod non-alloy 0.25–0.75%C &lt;14mm coils</t>
  </si>
  <si>
    <t xml:space="preserve">72139170|BF/BOF</t>
  </si>
  <si>
    <t xml:space="preserve">72139190</t>
  </si>
  <si>
    <t xml:space="preserve">HR wire rod non-alloy &gt;0.75%C &lt;14mm coils</t>
  </si>
  <si>
    <t xml:space="preserve">72139190|BF/BOF</t>
  </si>
  <si>
    <t xml:space="preserve">72141000</t>
  </si>
  <si>
    <t xml:space="preserve">Bars/rods non-alloy forged (not coils)</t>
  </si>
  <si>
    <t xml:space="preserve">72141000|BF/BOF</t>
  </si>
  <si>
    <t xml:space="preserve">72141000|DRI/EAF</t>
  </si>
  <si>
    <t xml:space="preserve">72141000|Scrap/EAF</t>
  </si>
  <si>
    <t xml:space="preserve">72142000</t>
  </si>
  <si>
    <t xml:space="preserve">Bars/rods non-alloy with deformations HR</t>
  </si>
  <si>
    <t xml:space="preserve">72142000|BF/BOF</t>
  </si>
  <si>
    <t xml:space="preserve">72142000|DRI/EAF</t>
  </si>
  <si>
    <t xml:space="preserve">72142000|Scrap/EAF</t>
  </si>
  <si>
    <t xml:space="preserve">72143000</t>
  </si>
  <si>
    <t xml:space="preserve">Bars/rods non-alloy free-cutting HR</t>
  </si>
  <si>
    <t xml:space="preserve">72143000|BF/BOF</t>
  </si>
  <si>
    <t xml:space="preserve">72149931</t>
  </si>
  <si>
    <t xml:space="preserve">Bars/rods non-alloy &lt;0.25%C circ &gt;=80mm HR</t>
  </si>
  <si>
    <t xml:space="preserve">72149931|BF/BOF</t>
  </si>
  <si>
    <t xml:space="preserve">72149931|DRI/EAF</t>
  </si>
  <si>
    <t xml:space="preserve">72149931|Scrap/EAF</t>
  </si>
  <si>
    <t xml:space="preserve">72149939</t>
  </si>
  <si>
    <t xml:space="preserve">Bars/rods non-alloy &lt;0.25%C circ &lt;80mm HR</t>
  </si>
  <si>
    <t xml:space="preserve">72149939|BF/BOF</t>
  </si>
  <si>
    <t xml:space="preserve">72149939|DRI/EAF</t>
  </si>
  <si>
    <t xml:space="preserve">72149939|Scrap/EAF</t>
  </si>
  <si>
    <t xml:space="preserve">72149950</t>
  </si>
  <si>
    <t xml:space="preserve">Bars/rods non-alloy &lt;0.25%C sq/other HR</t>
  </si>
  <si>
    <t xml:space="preserve">72149950|BF/BOF</t>
  </si>
  <si>
    <t xml:space="preserve">72149971</t>
  </si>
  <si>
    <t xml:space="preserve">Bars/rods non-alloy &gt;=0.25%C circ &gt;=80mm HR</t>
  </si>
  <si>
    <t xml:space="preserve">72149971|BF/BOF</t>
  </si>
  <si>
    <t xml:space="preserve">72149979</t>
  </si>
  <si>
    <t xml:space="preserve">Bars/rods non-alloy &gt;=0.25%C circ &lt;80mm HR</t>
  </si>
  <si>
    <t xml:space="preserve">72149979|BF/BOF</t>
  </si>
  <si>
    <t xml:space="preserve">72151000</t>
  </si>
  <si>
    <t xml:space="preserve">Bars/rods non-alloy free-cutting CF</t>
  </si>
  <si>
    <t xml:space="preserve">72151000|BF/BOF</t>
  </si>
  <si>
    <t xml:space="preserve">72155019</t>
  </si>
  <si>
    <t xml:space="preserve">Bars/rods non-alloy &lt;0.25%C CF</t>
  </si>
  <si>
    <t xml:space="preserve">72155019|BF/BOF</t>
  </si>
  <si>
    <t xml:space="preserve">72155080</t>
  </si>
  <si>
    <t xml:space="preserve">Bars/rods non-alloy &gt;=0.25%C CF</t>
  </si>
  <si>
    <t xml:space="preserve">72155080|BF/BOF</t>
  </si>
  <si>
    <t xml:space="preserve">72159000</t>
  </si>
  <si>
    <t xml:space="preserve">Bars/rods non-alloy CF further worked</t>
  </si>
  <si>
    <t xml:space="preserve">72159000|BF/BOF</t>
  </si>
  <si>
    <t xml:space="preserve">72161000</t>
  </si>
  <si>
    <t xml:space="preserve">U/I/H sections non-alloy HR &lt;80mm</t>
  </si>
  <si>
    <t xml:space="preserve">72161000|BF/BOF</t>
  </si>
  <si>
    <t xml:space="preserve">72161000|DRI/EAF</t>
  </si>
  <si>
    <t xml:space="preserve">72161000|Scrap/EAF</t>
  </si>
  <si>
    <t xml:space="preserve">72163110</t>
  </si>
  <si>
    <t xml:space="preserve">U sections non-alloy HR 80–220mm</t>
  </si>
  <si>
    <t xml:space="preserve">72163110|BF/BOF</t>
  </si>
  <si>
    <t xml:space="preserve">72163190</t>
  </si>
  <si>
    <t xml:space="preserve">U sections non-alloy HR &gt;220mm</t>
  </si>
  <si>
    <t xml:space="preserve">72163190|BF/BOF</t>
  </si>
  <si>
    <t xml:space="preserve">72163211</t>
  </si>
  <si>
    <t xml:space="preserve">I sections parallel flange non-alloy HR 80–220mm</t>
  </si>
  <si>
    <t xml:space="preserve">72163211|BF/BOF</t>
  </si>
  <si>
    <t xml:space="preserve">72163291</t>
  </si>
  <si>
    <t xml:space="preserve">I sections parallel flange non-alloy HR &gt;220mm</t>
  </si>
  <si>
    <t xml:space="preserve">72163291|BF/BOF</t>
  </si>
  <si>
    <t xml:space="preserve">72163310</t>
  </si>
  <si>
    <t xml:space="preserve">H sections non-alloy HR 80–180mm</t>
  </si>
  <si>
    <t xml:space="preserve">72163310|BF/BOF</t>
  </si>
  <si>
    <t xml:space="preserve">72163390</t>
  </si>
  <si>
    <t xml:space="preserve">H sections non-alloy HR &gt;180mm</t>
  </si>
  <si>
    <t xml:space="preserve">72163390|BF/BOF</t>
  </si>
  <si>
    <t xml:space="preserve">72164010</t>
  </si>
  <si>
    <t xml:space="preserve">L sections non-alloy HR &gt;=80mm</t>
  </si>
  <si>
    <t xml:space="preserve">72164010|BF/BOF</t>
  </si>
  <si>
    <t xml:space="preserve">72165091</t>
  </si>
  <si>
    <t xml:space="preserve">Bulb flat sections HR</t>
  </si>
  <si>
    <t xml:space="preserve">72165091|BF/BOF</t>
  </si>
  <si>
    <t xml:space="preserve">72166110</t>
  </si>
  <si>
    <t xml:space="preserve">C/L/U/Z/omega cold-formed from flat-rolled</t>
  </si>
  <si>
    <t xml:space="preserve">72166110|BF/BOF</t>
  </si>
  <si>
    <t xml:space="preserve">72171039</t>
  </si>
  <si>
    <t xml:space="preserve">Wire non-alloy &lt;0.25%C not plated &gt;=0.8mm</t>
  </si>
  <si>
    <t xml:space="preserve">72171039|BF/BOF</t>
  </si>
  <si>
    <t xml:space="preserve">72171039|DRI/EAF</t>
  </si>
  <si>
    <t xml:space="preserve">72171039|Scrap/EAF</t>
  </si>
  <si>
    <t xml:space="preserve">72171050</t>
  </si>
  <si>
    <t xml:space="preserve">Wire non-alloy 0.25–0.6%C not plated</t>
  </si>
  <si>
    <t xml:space="preserve">72171050|BF/BOF</t>
  </si>
  <si>
    <t xml:space="preserve">72171090</t>
  </si>
  <si>
    <t xml:space="preserve">Wire non-alloy &gt;=0.6%C not plated</t>
  </si>
  <si>
    <t xml:space="preserve">72171090|BF/BOF</t>
  </si>
  <si>
    <t xml:space="preserve">72172030</t>
  </si>
  <si>
    <t xml:space="preserve">Wire non-alloy &lt;0.25%C zinc-coated</t>
  </si>
  <si>
    <t xml:space="preserve">72172030|BF/BOF</t>
  </si>
  <si>
    <t xml:space="preserve">72172030|DRI/EAF</t>
  </si>
  <si>
    <t xml:space="preserve">72172030|Scrap/EAF</t>
  </si>
  <si>
    <t xml:space="preserve">72172050</t>
  </si>
  <si>
    <t xml:space="preserve">Wire non-alloy 0.25–0.6%C zinc-coated</t>
  </si>
  <si>
    <t xml:space="preserve">72172050|BF/BOF</t>
  </si>
  <si>
    <t xml:space="preserve">72172090</t>
  </si>
  <si>
    <t xml:space="preserve">Wire non-alloy &gt;=0.6%C zinc-coated</t>
  </si>
  <si>
    <t xml:space="preserve">72172090|BF/BOF</t>
  </si>
  <si>
    <t xml:space="preserve">72210010</t>
  </si>
  <si>
    <t xml:space="preserve">Stainless bars/rods HR coils &gt;=2.5%Ni</t>
  </si>
  <si>
    <t xml:space="preserve">72210010|—</t>
  </si>
  <si>
    <t xml:space="preserve">72210090</t>
  </si>
  <si>
    <t xml:space="preserve">Stainless bars/rods HR coils &lt;2.5%Ni</t>
  </si>
  <si>
    <t xml:space="preserve">72210090|—</t>
  </si>
  <si>
    <t xml:space="preserve">72221111</t>
  </si>
  <si>
    <t xml:space="preserve">Stainless bars/rods HR circ &gt;=80mm &gt;=2.5%Ni</t>
  </si>
  <si>
    <t xml:space="preserve">72221111|—</t>
  </si>
  <si>
    <t xml:space="preserve">72221181</t>
  </si>
  <si>
    <t xml:space="preserve">Stainless bars/rods HR circ &lt;80mm &gt;=2.5%Ni</t>
  </si>
  <si>
    <t xml:space="preserve">72221181|—</t>
  </si>
  <si>
    <t xml:space="preserve">72221189</t>
  </si>
  <si>
    <t xml:space="preserve">Stainless bars/rods HR circ &lt;80mm &lt;2.5%Ni</t>
  </si>
  <si>
    <t xml:space="preserve">72221189|—</t>
  </si>
  <si>
    <t xml:space="preserve">72221910</t>
  </si>
  <si>
    <t xml:space="preserve">Stainless bars/rods HR non-circ &gt;=2.5%Ni</t>
  </si>
  <si>
    <t xml:space="preserve">72221910|—</t>
  </si>
  <si>
    <t xml:space="preserve">72222021</t>
  </si>
  <si>
    <t xml:space="preserve">Stainless bars/rods CF circ &gt;=25–&lt;80mm &gt;=2.5%Ni</t>
  </si>
  <si>
    <t xml:space="preserve">72222021|—</t>
  </si>
  <si>
    <t xml:space="preserve">72222031</t>
  </si>
  <si>
    <t xml:space="preserve">Stainless bars/rods CF circ &lt;25mm &gt;=2.5%Ni</t>
  </si>
  <si>
    <t xml:space="preserve">72222031|—</t>
  </si>
  <si>
    <t xml:space="preserve">72223051</t>
  </si>
  <si>
    <t xml:space="preserve">Stainless bars/rods forged &gt;=2.5%Ni</t>
  </si>
  <si>
    <t xml:space="preserve">72223051|—</t>
  </si>
  <si>
    <t xml:space="preserve">72223091</t>
  </si>
  <si>
    <t xml:space="preserve">Stainless bars/rods forged &lt;2.5%Ni</t>
  </si>
  <si>
    <t xml:space="preserve">72223091|—</t>
  </si>
  <si>
    <t xml:space="preserve">72224010</t>
  </si>
  <si>
    <t xml:space="preserve">Stainless angles/shapes/sections HR</t>
  </si>
  <si>
    <t xml:space="preserve">72224010|—</t>
  </si>
  <si>
    <t xml:space="preserve">72230019</t>
  </si>
  <si>
    <t xml:space="preserve">Stainless wire &gt;=2.5%Ni</t>
  </si>
  <si>
    <t xml:space="preserve">72230019|—</t>
  </si>
  <si>
    <t xml:space="preserve">72230099</t>
  </si>
  <si>
    <t xml:space="preserve">Stainless wire &lt;2.5%Ni</t>
  </si>
  <si>
    <t xml:space="preserve">72230099|—</t>
  </si>
  <si>
    <t xml:space="preserve">72271000</t>
  </si>
  <si>
    <t xml:space="preserve">Alloy steel wire rod high-speed HR coils</t>
  </si>
  <si>
    <t xml:space="preserve">72271000|BF/BOF</t>
  </si>
  <si>
    <t xml:space="preserve">72271000|DRI/EAF</t>
  </si>
  <si>
    <t xml:space="preserve">72271000|Scrap/EAF</t>
  </si>
  <si>
    <t xml:space="preserve">72272000</t>
  </si>
  <si>
    <t xml:space="preserve">Silico-manganese steel wire rod HR coils</t>
  </si>
  <si>
    <t xml:space="preserve">72272000|BF/BOF</t>
  </si>
  <si>
    <t xml:space="preserve">72279095</t>
  </si>
  <si>
    <t xml:space="preserve">Alloy steel bars/rods HR coils (other)</t>
  </si>
  <si>
    <t xml:space="preserve">72279095|BF/BOF</t>
  </si>
  <si>
    <t xml:space="preserve">72279095|DRI/EAF</t>
  </si>
  <si>
    <t xml:space="preserve">72279095|Scrap/EAF</t>
  </si>
  <si>
    <t xml:space="preserve">72281010</t>
  </si>
  <si>
    <t xml:space="preserve">Alloy steel bars high-speed HR</t>
  </si>
  <si>
    <t xml:space="preserve">72281010|BF/BOF</t>
  </si>
  <si>
    <t xml:space="preserve">72283061</t>
  </si>
  <si>
    <t xml:space="preserve">Alloy steel bars circ &gt;=80mm HR</t>
  </si>
  <si>
    <t xml:space="preserve">72283061|BF/BOF</t>
  </si>
  <si>
    <t xml:space="preserve">72283061|DRI/EAF</t>
  </si>
  <si>
    <t xml:space="preserve">72283061|Scrap/EAF</t>
  </si>
  <si>
    <t xml:space="preserve">72283069</t>
  </si>
  <si>
    <t xml:space="preserve">Alloy steel bars circ &lt;80mm HR</t>
  </si>
  <si>
    <t xml:space="preserve">72283069|BF/BOF</t>
  </si>
  <si>
    <t xml:space="preserve">72283069|DRI/EAF</t>
  </si>
  <si>
    <t xml:space="preserve">72283069|Scrap/EAF</t>
  </si>
  <si>
    <t xml:space="preserve">72284090</t>
  </si>
  <si>
    <t xml:space="preserve">Alloy steel bars (non-stainless) forged</t>
  </si>
  <si>
    <t xml:space="preserve">72284090|BF/BOF</t>
  </si>
  <si>
    <t xml:space="preserve">72284090|DRI/EAF</t>
  </si>
  <si>
    <t xml:space="preserve">72285069</t>
  </si>
  <si>
    <t xml:space="preserve">Alloy steel bars circ &lt;80mm CF</t>
  </si>
  <si>
    <t xml:space="preserve">72285069|BF/BOF</t>
  </si>
  <si>
    <t xml:space="preserve">72288000</t>
  </si>
  <si>
    <t xml:space="preserve">Hollow drill bars alloy/non-alloy steel</t>
  </si>
  <si>
    <t xml:space="preserve">72288000|BF/BOF</t>
  </si>
  <si>
    <t xml:space="preserve">72292000</t>
  </si>
  <si>
    <t xml:space="preserve">Silico-manganese steel wire</t>
  </si>
  <si>
    <t xml:space="preserve">72292000|BF/BOF</t>
  </si>
  <si>
    <t xml:space="preserve">72299090</t>
  </si>
  <si>
    <t xml:space="preserve">Alloy steel wire (other)</t>
  </si>
  <si>
    <t xml:space="preserve">72299090|BF/BOF</t>
  </si>
  <si>
    <t xml:space="preserve">72251100</t>
  </si>
  <si>
    <t xml:space="preserve">Silicon-electrical steel HR grain-oriented &gt;=600mm</t>
  </si>
  <si>
    <t xml:space="preserve">72251100|BF/BOF</t>
  </si>
  <si>
    <t xml:space="preserve">72251910</t>
  </si>
  <si>
    <t xml:space="preserve">Silicon-electrical steel HR non-GO &gt;=600mm</t>
  </si>
  <si>
    <t xml:space="preserve">72251910|BF/BOF</t>
  </si>
  <si>
    <t xml:space="preserve">72251990</t>
  </si>
  <si>
    <t xml:space="preserve">Silicon-electrical steel CR non-GO &gt;=600mm</t>
  </si>
  <si>
    <t xml:space="preserve">72251990|BF/BOF</t>
  </si>
  <si>
    <t xml:space="preserve">72253090</t>
  </si>
  <si>
    <t xml:space="preserve">Alloy steel HR coils &gt;=600mm (excl silicon-elect)</t>
  </si>
  <si>
    <t xml:space="preserve">72253090|BF/BOF</t>
  </si>
  <si>
    <t xml:space="preserve">72253090|DRI/EAF</t>
  </si>
  <si>
    <t xml:space="preserve">72253090|Scrap/EAF</t>
  </si>
  <si>
    <t xml:space="preserve">72255080</t>
  </si>
  <si>
    <t xml:space="preserve">Alloy steel CR &gt;=600mm (excl silicon-elect)</t>
  </si>
  <si>
    <t xml:space="preserve">72255080|BF/BOF</t>
  </si>
  <si>
    <t xml:space="preserve">72255080|DRI/EAF</t>
  </si>
  <si>
    <t xml:space="preserve">72255080|Scrap/EAF</t>
  </si>
  <si>
    <t xml:space="preserve">72259100</t>
  </si>
  <si>
    <t xml:space="preserve">Alloy steel &gt;=600mm electrolytic zinc-plated</t>
  </si>
  <si>
    <t xml:space="preserve">72259100|BF/BOF</t>
  </si>
  <si>
    <t xml:space="preserve">72259200</t>
  </si>
  <si>
    <t xml:space="preserve">Alloy steel &gt;=600mm hot-dip zinc-coated</t>
  </si>
  <si>
    <t xml:space="preserve">72259200|BF/BOF</t>
  </si>
  <si>
    <t xml:space="preserve">73011000</t>
  </si>
  <si>
    <t xml:space="preserve">Sheet piling of iron/steel</t>
  </si>
  <si>
    <t xml:space="preserve">73011000|BF/BOF</t>
  </si>
  <si>
    <t xml:space="preserve">73011000|DRI/EAF</t>
  </si>
  <si>
    <t xml:space="preserve">73011000|Scrap/EAF</t>
  </si>
  <si>
    <t xml:space="preserve">73012000</t>
  </si>
  <si>
    <t xml:space="preserve">Angles/shapes/sections welded</t>
  </si>
  <si>
    <t xml:space="preserve">73012000|BF/BOF</t>
  </si>
  <si>
    <t xml:space="preserve">73021022</t>
  </si>
  <si>
    <t xml:space="preserve">Vignole rails &gt;=36kg/m new</t>
  </si>
  <si>
    <t xml:space="preserve">73021022|BF/BOF</t>
  </si>
  <si>
    <t xml:space="preserve">73021022|DRI/EAF</t>
  </si>
  <si>
    <t xml:space="preserve">73021028</t>
  </si>
  <si>
    <t xml:space="preserve">Vignole rails &lt;36kg/m new</t>
  </si>
  <si>
    <t xml:space="preserve">73021028|BF/BOF</t>
  </si>
  <si>
    <t xml:space="preserve">73021040</t>
  </si>
  <si>
    <t xml:space="preserve">Grooved rails new</t>
  </si>
  <si>
    <t xml:space="preserve">73021040|BF/BOF</t>
  </si>
  <si>
    <t xml:space="preserve">73030010</t>
  </si>
  <si>
    <t xml:space="preserve">Tubes/pipes cast iron pressure systems</t>
  </si>
  <si>
    <t xml:space="preserve">73030010|—</t>
  </si>
  <si>
    <t xml:space="preserve">73030090</t>
  </si>
  <si>
    <t xml:space="preserve">Tubes/pipes/hollow profiles cast iron (other)</t>
  </si>
  <si>
    <t xml:space="preserve">73030090|—</t>
  </si>
  <si>
    <t xml:space="preserve">73041910</t>
  </si>
  <si>
    <t xml:space="preserve">Seamless line pipe non-alloy &lt;=168.3mm</t>
  </si>
  <si>
    <t xml:space="preserve">73041910|BF/BOF</t>
  </si>
  <si>
    <t xml:space="preserve">73041910|DRI/EAF</t>
  </si>
  <si>
    <t xml:space="preserve">73041910|Scrap/EAF</t>
  </si>
  <si>
    <t xml:space="preserve">73041930</t>
  </si>
  <si>
    <t xml:space="preserve">Seamless line pipe non-alloy 168.3–406.4mm</t>
  </si>
  <si>
    <t xml:space="preserve">73041930|BF/BOF</t>
  </si>
  <si>
    <t xml:space="preserve">73041990</t>
  </si>
  <si>
    <t xml:space="preserve">Seamless line pipe non-alloy &gt;406.4mm</t>
  </si>
  <si>
    <t xml:space="preserve">73041990|BF/BOF</t>
  </si>
  <si>
    <t xml:space="preserve">73042300</t>
  </si>
  <si>
    <t xml:space="preserve">Seamless drill pipe non-alloy</t>
  </si>
  <si>
    <t xml:space="preserve">73042300|BF/BOF</t>
  </si>
  <si>
    <t xml:space="preserve">73042910</t>
  </si>
  <si>
    <t xml:space="preserve">Seamless casing/tubing non-alloy &lt;=168.3mm</t>
  </si>
  <si>
    <t xml:space="preserve">73042910|BF/BOF</t>
  </si>
  <si>
    <t xml:space="preserve">73043120</t>
  </si>
  <si>
    <t xml:space="preserve">Seamless precision tubes non-alloy CR</t>
  </si>
  <si>
    <t xml:space="preserve">73043120|BF/BOF</t>
  </si>
  <si>
    <t xml:space="preserve">73043120|DRI/EAF</t>
  </si>
  <si>
    <t xml:space="preserve">73043120|Scrap/EAF</t>
  </si>
  <si>
    <t xml:space="preserve">73043180</t>
  </si>
  <si>
    <t xml:space="preserve">Seamless tubes/pipes non-alloy circ CR (other)</t>
  </si>
  <si>
    <t xml:space="preserve">73043180|BF/BOF</t>
  </si>
  <si>
    <t xml:space="preserve">73043950</t>
  </si>
  <si>
    <t xml:space="preserve">Threaded gas pipe seamless non-alloy</t>
  </si>
  <si>
    <t xml:space="preserve">73043950|BF/BOF</t>
  </si>
  <si>
    <t xml:space="preserve">73043982</t>
  </si>
  <si>
    <t xml:space="preserve">Seamless tubes non-alloy circ &lt;=168.3mm HR</t>
  </si>
  <si>
    <t xml:space="preserve">73043982|BF/BOF</t>
  </si>
  <si>
    <t xml:space="preserve">73043982|DRI/EAF</t>
  </si>
  <si>
    <t xml:space="preserve">73043982|Scrap/EAF</t>
  </si>
  <si>
    <t xml:space="preserve">73043983</t>
  </si>
  <si>
    <t xml:space="preserve">Seamless tubes non-alloy circ 168.3–406.4mm HR</t>
  </si>
  <si>
    <t xml:space="preserve">73043983|BF/BOF</t>
  </si>
  <si>
    <t xml:space="preserve">73043988</t>
  </si>
  <si>
    <t xml:space="preserve">Seamless tubes non-alloy circ &gt;406.4mm HR</t>
  </si>
  <si>
    <t xml:space="preserve">73043988|BF/BOF</t>
  </si>
  <si>
    <t xml:space="preserve">73049000</t>
  </si>
  <si>
    <t xml:space="preserve">Seamless tubes/pipes non-circular cross-section</t>
  </si>
  <si>
    <t xml:space="preserve">73049000|BF/BOF</t>
  </si>
  <si>
    <t xml:space="preserve">73041100</t>
  </si>
  <si>
    <t xml:space="preserve">Seamless line pipe stainless</t>
  </si>
  <si>
    <t xml:space="preserve">73041100|—</t>
  </si>
  <si>
    <t xml:space="preserve">73042200</t>
  </si>
  <si>
    <t xml:space="preserve">Seamless drill pipe stainless</t>
  </si>
  <si>
    <t xml:space="preserve">73042200|—</t>
  </si>
  <si>
    <t xml:space="preserve">73042400</t>
  </si>
  <si>
    <t xml:space="preserve">Seamless casing/tubing stainless</t>
  </si>
  <si>
    <t xml:space="preserve">73042400|—</t>
  </si>
  <si>
    <t xml:space="preserve">73044100</t>
  </si>
  <si>
    <t xml:space="preserve">Seamless tubes/pipes stainless CR</t>
  </si>
  <si>
    <t xml:space="preserve">73044100|—</t>
  </si>
  <si>
    <t xml:space="preserve">73044983</t>
  </si>
  <si>
    <t xml:space="preserve">Seamless tubes stainless circ &lt;=168.3mm HR</t>
  </si>
  <si>
    <t xml:space="preserve">73044983|—</t>
  </si>
  <si>
    <t xml:space="preserve">73044985</t>
  </si>
  <si>
    <t xml:space="preserve">Seamless tubes stainless circ 168.3–406.4mm</t>
  </si>
  <si>
    <t xml:space="preserve">73044985|—</t>
  </si>
  <si>
    <t xml:space="preserve">73044989</t>
  </si>
  <si>
    <t xml:space="preserve">Seamless tubes stainless circ &gt;406.4mm</t>
  </si>
  <si>
    <t xml:space="preserve">73044989|—</t>
  </si>
  <si>
    <t xml:space="preserve">73045110</t>
  </si>
  <si>
    <t xml:space="preserve">Seamless tubes alloy steel CR bearing steel</t>
  </si>
  <si>
    <t xml:space="preserve">73045110|BF/BOF</t>
  </si>
  <si>
    <t xml:space="preserve">73045181</t>
  </si>
  <si>
    <t xml:space="preserve">Seamless precision tubes alloy steel CR</t>
  </si>
  <si>
    <t xml:space="preserve">73045181|BF/BOF</t>
  </si>
  <si>
    <t xml:space="preserve">73045181|DRI/EAF</t>
  </si>
  <si>
    <t xml:space="preserve">73045189</t>
  </si>
  <si>
    <t xml:space="preserve">Seamless tubes alloy steel circ HR</t>
  </si>
  <si>
    <t xml:space="preserve">73045189|BF/BOF</t>
  </si>
  <si>
    <t xml:space="preserve">73045982</t>
  </si>
  <si>
    <t xml:space="preserve">Seamless tubes alloy steel circ &lt;=168.3mm</t>
  </si>
  <si>
    <t xml:space="preserve">73045982|BF/BOF</t>
  </si>
  <si>
    <t xml:space="preserve">73045982|DRI/EAF</t>
  </si>
  <si>
    <t xml:space="preserve">73045983</t>
  </si>
  <si>
    <t xml:space="preserve">Seamless tubes alloy steel circ 168.3–406.4mm</t>
  </si>
  <si>
    <t xml:space="preserve">73045983|BF/BOF</t>
  </si>
  <si>
    <t xml:space="preserve">73051100</t>
  </si>
  <si>
    <t xml:space="preserve">Line pipe &gt;=406.4mm longitudinal submerged arc welded</t>
  </si>
  <si>
    <t xml:space="preserve">73051100|BF/BOF</t>
  </si>
  <si>
    <t xml:space="preserve">73051200</t>
  </si>
  <si>
    <t xml:space="preserve">Line pipe &gt;=406.4mm longitudinal arc welded</t>
  </si>
  <si>
    <t xml:space="preserve">73051200|BF/BOF</t>
  </si>
  <si>
    <t xml:space="preserve">73052000</t>
  </si>
  <si>
    <t xml:space="preserve">Casing &gt;=406.4mm welded</t>
  </si>
  <si>
    <t xml:space="preserve">73052000|BF/BOF</t>
  </si>
  <si>
    <t xml:space="preserve">73053100</t>
  </si>
  <si>
    <t xml:space="preserve">Tubes/pipes &gt;=406.4mm longitudinally welded</t>
  </si>
  <si>
    <t xml:space="preserve">73053100|BF/BOF</t>
  </si>
  <si>
    <t xml:space="preserve">73061900</t>
  </si>
  <si>
    <t xml:space="preserve">Welded line pipe non-alloy &lt;=406.4mm</t>
  </si>
  <si>
    <t xml:space="preserve">73061900|BF/BOF</t>
  </si>
  <si>
    <t xml:space="preserve">73062900</t>
  </si>
  <si>
    <t xml:space="preserve">Welded casing/tubing non-alloy &lt;=406.4mm</t>
  </si>
  <si>
    <t xml:space="preserve">73062900|BF/BOF</t>
  </si>
  <si>
    <t xml:space="preserve">73063012</t>
  </si>
  <si>
    <t xml:space="preserve">Welded precision tubes non-alloy CR</t>
  </si>
  <si>
    <t xml:space="preserve">73063012|BF/BOF</t>
  </si>
  <si>
    <t xml:space="preserve">73063018</t>
  </si>
  <si>
    <t xml:space="preserve">Welded precision tubes non-alloy HR</t>
  </si>
  <si>
    <t xml:space="preserve">73063018|BF/BOF</t>
  </si>
  <si>
    <t xml:space="preserve">73063041</t>
  </si>
  <si>
    <t xml:space="preserve">Welded gas pipe non-alloy zinc-plated</t>
  </si>
  <si>
    <t xml:space="preserve">73063041|BF/BOF</t>
  </si>
  <si>
    <t xml:space="preserve">73063049</t>
  </si>
  <si>
    <t xml:space="preserve">Welded gas pipe non-alloy (other)</t>
  </si>
  <si>
    <t xml:space="preserve">73063049|BF/BOF</t>
  </si>
  <si>
    <t xml:space="preserve">73063072</t>
  </si>
  <si>
    <t xml:space="preserve">Welded tubes non-alloy circ &lt;=168.3mm zinc-plated</t>
  </si>
  <si>
    <t xml:space="preserve">73063072|BF/BOF</t>
  </si>
  <si>
    <t xml:space="preserve">73063077</t>
  </si>
  <si>
    <t xml:space="preserve">Welded tubes non-alloy circ &lt;=168.3mm (other)</t>
  </si>
  <si>
    <t xml:space="preserve">73063077|BF/BOF</t>
  </si>
  <si>
    <t xml:space="preserve">73063077|DRI/EAF</t>
  </si>
  <si>
    <t xml:space="preserve">73063077|Scrap/EAF</t>
  </si>
  <si>
    <t xml:space="preserve">73063080</t>
  </si>
  <si>
    <t xml:space="preserve">Welded tubes non-alloy circ 168.3–406.4mm</t>
  </si>
  <si>
    <t xml:space="preserve">73063080|BF/BOF</t>
  </si>
  <si>
    <t xml:space="preserve">73061100</t>
  </si>
  <si>
    <t xml:space="preserve">Welded line pipe stainless &lt;=406.4mm</t>
  </si>
  <si>
    <t xml:space="preserve">73061100|—</t>
  </si>
  <si>
    <t xml:space="preserve">73062100</t>
  </si>
  <si>
    <t xml:space="preserve">Welded casing/tubing stainless &lt;=406.4mm</t>
  </si>
  <si>
    <t xml:space="preserve">73062100|—</t>
  </si>
  <si>
    <t xml:space="preserve">73064020</t>
  </si>
  <si>
    <t xml:space="preserve">Welded tubes stainless CR</t>
  </si>
  <si>
    <t xml:space="preserve">73064020|—</t>
  </si>
  <si>
    <t xml:space="preserve">73064080</t>
  </si>
  <si>
    <t xml:space="preserve">Welded tubes stainless HR (other)</t>
  </si>
  <si>
    <t xml:space="preserve">73064080|—</t>
  </si>
  <si>
    <t xml:space="preserve">73065080</t>
  </si>
  <si>
    <t xml:space="preserve">Welded tubes alloy steel (non-stainless)</t>
  </si>
  <si>
    <t xml:space="preserve">73065080|BF/BOF</t>
  </si>
  <si>
    <t xml:space="preserve">73065080|DRI/EAF</t>
  </si>
  <si>
    <t xml:space="preserve">73066192</t>
  </si>
  <si>
    <t xml:space="preserve">Welded sq/rect hollow sections non-stainless &lt;=2mm wall</t>
  </si>
  <si>
    <t xml:space="preserve">73066192|BF/BOF</t>
  </si>
  <si>
    <t xml:space="preserve">73066199</t>
  </si>
  <si>
    <t xml:space="preserve">Welded sq/rect hollow sections non-stainless &gt;2mm wall</t>
  </si>
  <si>
    <t xml:space="preserve">73066199|BF/BOF</t>
  </si>
  <si>
    <t xml:space="preserve">73081000</t>
  </si>
  <si>
    <t xml:space="preserve">Bridges and bridge-sections</t>
  </si>
  <si>
    <t xml:space="preserve">73081000|BF/BOF</t>
  </si>
  <si>
    <t xml:space="preserve">73081000|DRI/EAF</t>
  </si>
  <si>
    <t xml:space="preserve">73081000|Scrap/EAF</t>
  </si>
  <si>
    <t xml:space="preserve">73082000</t>
  </si>
  <si>
    <t xml:space="preserve">Towers and lattice masts</t>
  </si>
  <si>
    <t xml:space="preserve">73082000|BF/BOF</t>
  </si>
  <si>
    <t xml:space="preserve">73082000|DRI/EAF</t>
  </si>
  <si>
    <t xml:space="preserve">73082000|Scrap/EAF</t>
  </si>
  <si>
    <t xml:space="preserve">73083000</t>
  </si>
  <si>
    <t xml:space="preserve">Doors/windows/frames of iron/steel</t>
  </si>
  <si>
    <t xml:space="preserve">73083000|BF/BOF</t>
  </si>
  <si>
    <t xml:space="preserve">73089098</t>
  </si>
  <si>
    <t xml:space="preserve">Structures and parts of structures n.e.s.</t>
  </si>
  <si>
    <t xml:space="preserve">73089098|BF/BOF</t>
  </si>
  <si>
    <t xml:space="preserve">73090051</t>
  </si>
  <si>
    <t xml:space="preserve">Reservoirs/tanks for liquids &gt;100,000L</t>
  </si>
  <si>
    <t xml:space="preserve">73090051|BF/BOF</t>
  </si>
  <si>
    <t xml:space="preserve">73090059</t>
  </si>
  <si>
    <t xml:space="preserve">Reservoirs/tanks for liquids &lt;=100,000L &gt;300L</t>
  </si>
  <si>
    <t xml:space="preserve">73090059|BF/BOF</t>
  </si>
  <si>
    <t xml:space="preserve">73071110</t>
  </si>
  <si>
    <t xml:space="preserve">Tube fittings non-malleable cast iron pressure</t>
  </si>
  <si>
    <t xml:space="preserve">73071110|—</t>
  </si>
  <si>
    <t xml:space="preserve">73071990</t>
  </si>
  <si>
    <t xml:space="preserve">Cast tube/pipe fittings steel</t>
  </si>
  <si>
    <t xml:space="preserve">73071990|BF/BOF</t>
  </si>
  <si>
    <t xml:space="preserve">73072100</t>
  </si>
  <si>
    <t xml:space="preserve">Flanges stainless (non-cast)</t>
  </si>
  <si>
    <t xml:space="preserve">73072100|—</t>
  </si>
  <si>
    <t xml:space="preserve">73072310</t>
  </si>
  <si>
    <t xml:space="preserve">Butt welding elbows/bends stainless</t>
  </si>
  <si>
    <t xml:space="preserve">73072310|—</t>
  </si>
  <si>
    <t xml:space="preserve">73079100</t>
  </si>
  <si>
    <t xml:space="preserve">Flanges iron/steel (non-cast non-stainless)</t>
  </si>
  <si>
    <t xml:space="preserve">73079100|BF/BOF</t>
  </si>
  <si>
    <t xml:space="preserve">73079311</t>
  </si>
  <si>
    <t xml:space="preserve">Butt welding elbows/bends iron/steel &lt;=609.6mm</t>
  </si>
  <si>
    <t xml:space="preserve">73079311|BF/BOF</t>
  </si>
  <si>
    <t xml:space="preserve">73079319</t>
  </si>
  <si>
    <t xml:space="preserve">Butt welding fittings iron/steel &lt;=609.6mm (other)</t>
  </si>
  <si>
    <t xml:space="preserve">73079319|BF/BOF</t>
  </si>
  <si>
    <t xml:space="preserve">73079980</t>
  </si>
  <si>
    <t xml:space="preserve">Tube/pipe fittings iron/steel (non-threaded, non-cast)</t>
  </si>
  <si>
    <t xml:space="preserve">73079980|BF/BOF</t>
  </si>
  <si>
    <t xml:space="preserve">73261100</t>
  </si>
  <si>
    <t xml:space="preserve">Grinding balls/forged articles for mills</t>
  </si>
  <si>
    <t xml:space="preserve">73261100|BF/BOF</t>
  </si>
  <si>
    <t xml:space="preserve">73261100|DRI/EAF</t>
  </si>
  <si>
    <t xml:space="preserve">73261100|Scrap/EAF</t>
  </si>
  <si>
    <t xml:space="preserve">73261910</t>
  </si>
  <si>
    <t xml:space="preserve">Articles iron/steel open-die forged n.e.s.</t>
  </si>
  <si>
    <t xml:space="preserve">73261910|BF/BOF</t>
  </si>
  <si>
    <t xml:space="preserve">73261990</t>
  </si>
  <si>
    <t xml:space="preserve">Articles iron/steel closed-die forged n.e.s.</t>
  </si>
  <si>
    <t xml:space="preserve">73261990|BF/BOF</t>
  </si>
  <si>
    <t xml:space="preserve">73181100</t>
  </si>
  <si>
    <t xml:space="preserve">Coach screws iron/steel</t>
  </si>
  <si>
    <t xml:space="preserve">73181100|BF/BOF</t>
  </si>
  <si>
    <t xml:space="preserve">73181582</t>
  </si>
  <si>
    <t xml:space="preserve">Hexagon bolts/screws non-stainless &lt;800MPa</t>
  </si>
  <si>
    <t xml:space="preserve">73181582|BF/BOF</t>
  </si>
  <si>
    <t xml:space="preserve">73181588</t>
  </si>
  <si>
    <t xml:space="preserve">Hexagon bolts/screws non-stainless &gt;=800MPa</t>
  </si>
  <si>
    <t xml:space="preserve">73181588|BF/BOF</t>
  </si>
  <si>
    <t xml:space="preserve">73181639</t>
  </si>
  <si>
    <t xml:space="preserve">Nuts stainless (excl blind rivet)</t>
  </si>
  <si>
    <t xml:space="preserve">73181639|—</t>
  </si>
  <si>
    <t xml:space="preserve">73181692</t>
  </si>
  <si>
    <t xml:space="preserve">Nuts non-stainless &lt;=12mm inside diameter</t>
  </si>
  <si>
    <t xml:space="preserve">73181692|BF/BOF</t>
  </si>
  <si>
    <t xml:space="preserve">73181699</t>
  </si>
  <si>
    <t xml:space="preserve">Nuts non-stainless &gt;12mm inside diameter</t>
  </si>
  <si>
    <t xml:space="preserve">73181699|BF/BOF</t>
  </si>
  <si>
    <t xml:space="preserve">73182200</t>
  </si>
  <si>
    <t xml:space="preserve">Washers iron/steel</t>
  </si>
  <si>
    <t xml:space="preserve">73182200|BF/BOF</t>
  </si>
  <si>
    <t xml:space="preserve">73182300</t>
  </si>
  <si>
    <t xml:space="preserve">Rivets iron/steel</t>
  </si>
  <si>
    <t xml:space="preserve">73182300|BF/BOF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</si>
</sst>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"/>
    <numFmt numFmtId="166" formatCode="0.000000"/>
    <numFmt numFmtId="167" formatCode="General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sz val="11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sz val="10"/>
      <color rgb="FFC00000"/>
      <name val="Calibri"/>
      <family val="0"/>
      <charset val="1"/>
    </font>
    <font>
      <b val="true"/>
      <sz val="10"/>
      <color rgb="FF1F3864"/>
      <name val="Calibri"/>
      <family val="0"/>
      <charset val="1"/>
    </font>
    <font>
      <sz val="9"/>
      <color rgb="FFC00000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11"/>
      <color rgb="FF1F3864"/>
      <name val="Calibri"/>
      <family val="0"/>
      <charset val="1"/>
    </font>
    <font>
      <sz val="9"/>
      <color rgb="FF1F3864"/>
      <name val="Calibri"/>
      <family val="0"/>
      <charset val="1"/>
    </font>
    <font>
      <b val="true"/>
      <sz val="9"/>
      <color rgb="FFC00000"/>
      <name val="Calibri"/>
      <family val="0"/>
      <charset val="1"/>
    </font>
    <font>
      <b val="true"/>
      <sz val="11"/>
      <color rgb="FFC00000"/>
      <name val="Calibri"/>
      <family val="0"/>
      <charset val="1"/>
    </font>
    <font>
      <sz val="8"/>
      <color rgb="FF000000"/>
      <name val="Calibri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1F3864"/>
        <bgColor rgb="FF154360"/>
      </patternFill>
    </fill>
    <fill>
      <patternFill patternType="solid">
        <fgColor rgb="FF2E75B6"/>
        <bgColor rgb="FF1F618D"/>
      </patternFill>
    </fill>
    <fill>
      <patternFill patternType="solid">
        <fgColor rgb="FFD6E4F0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EBF3FB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BFBFBF"/>
        <bgColor rgb="FF99CCFF"/>
      </patternFill>
    </fill>
    <fill>
      <patternFill patternType="solid">
        <fgColor rgb="FFF2F2F2"/>
        <bgColor rgb="FFEBF3FB"/>
      </patternFill>
    </fill>
    <fill>
      <patternFill patternType="solid">
        <fgColor rgb="FF1A5276"/>
        <bgColor rgb="FF1B4F72"/>
      </patternFill>
    </fill>
    <fill>
      <patternFill patternType="solid">
        <fgColor rgb="FF154360"/>
        <bgColor rgb="FF1F3864"/>
      </patternFill>
    </fill>
    <fill>
      <patternFill patternType="solid">
        <fgColor rgb="FF0B3D91"/>
        <bgColor rgb="FF154360"/>
      </patternFill>
    </fill>
    <fill>
      <patternFill patternType="solid">
        <fgColor rgb="FF1B4F72"/>
        <bgColor rgb="FF1A5276"/>
      </patternFill>
    </fill>
    <fill>
      <patternFill patternType="solid">
        <fgColor rgb="FF1F618D"/>
        <bgColor rgb="FF1A5276"/>
      </patternFill>
    </fill>
    <fill>
      <patternFill patternType="solid">
        <fgColor rgb="FFF4B942"/>
        <bgColor rgb="FFFFCC99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2E75B6"/>
      </left>
      <right/>
      <top style="medium">
        <color rgb="FF2E75B6"/>
      </top>
      <bottom style="medium">
        <color rgb="FF2E75B6"/>
      </bottom>
      <diagonal/>
    </border>
    <border diagonalUp="false" diagonalDown="false"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/>
      <diagonal/>
    </border>
    <border diagonalUp="false" diagonalDown="false">
      <left style="medium">
        <color rgb="FF2E75B6"/>
      </left>
      <right style="medium">
        <color rgb="FF2E75B6"/>
      </right>
      <top style="medium">
        <color rgb="FF2E75B6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1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5276"/>
      <rgbColor rgb="FFBFBFBF"/>
      <rgbColor rgb="FF808080"/>
      <rgbColor rgb="FF9999FF"/>
      <rgbColor rgb="FF993366"/>
      <rgbColor rgb="FFFFF2CC"/>
      <rgbColor rgb="FFEBF3FB"/>
      <rgbColor rgb="FF660066"/>
      <rgbColor rgb="FFFF8080"/>
      <rgbColor rgb="FF1F618D"/>
      <rgbColor rgb="FFD6E4F0"/>
      <rgbColor rgb="FF000080"/>
      <rgbColor rgb="FFFF00FF"/>
      <rgbColor rgb="FFFFFF00"/>
      <rgbColor rgb="FF00FFFF"/>
      <rgbColor rgb="FF800080"/>
      <rgbColor rgb="FF800000"/>
      <rgbColor rgb="FF1B4F72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4B942"/>
      <rgbColor rgb="FFFF9900"/>
      <rgbColor rgb="FFFF6600"/>
      <rgbColor rgb="FF666699"/>
      <rgbColor rgb="FF969696"/>
      <rgbColor rgb="FF154360"/>
      <rgbColor rgb="FF339966"/>
      <rgbColor rgb="FF003300"/>
      <rgbColor rgb="FF333300"/>
      <rgbColor rgb="FF993300"/>
      <rgbColor rgb="FF993366"/>
      <rgbColor rgb="FF0B3D91"/>
      <rgbColor rgb="FF1F386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5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5"/>
    <col collapsed="false" customWidth="true" hidden="false" outlineLevel="0" max="3" min="3" style="0" width="65"/>
    <col collapsed="false" customWidth="true" hidden="false" outlineLevel="0" max="4" min="4" style="0" width="3"/>
  </cols>
  <sheetData>
    <row r="2" customFormat="false" ht="15" hidden="false" customHeight="true" outlineLevel="0" collapsed="false">
      <c r="B2" s="1" t="s">
        <v>0</v>
      </c>
      <c r="C2" s="1"/>
    </row>
    <row r="3" customFormat="false" ht="15" hidden="false" customHeight="false" outlineLevel="0" collapsed="false">
      <c r="B3" s="1"/>
      <c r="C3" s="1"/>
    </row>
    <row r="4" customFormat="false" ht="15" hidden="false" customHeight="false" outlineLevel="0" collapsed="false">
      <c r="B4" s="1"/>
      <c r="C4" s="1"/>
    </row>
    <row r="5" customFormat="false" ht="15" hidden="false" customHeight="true" outlineLevel="0" collapsed="false">
      <c r="B5" s="2" t="s">
        <v>1</v>
      </c>
      <c r="C5" s="2"/>
    </row>
    <row r="7" customFormat="false" ht="15" hidden="false" customHeight="true" outlineLevel="0" collapsed="false">
      <c r="B7" s="3" t="s">
        <v>2</v>
      </c>
      <c r="C7" s="3"/>
    </row>
    <row r="9" customFormat="false" ht="25.5" hidden="false" customHeight="true" outlineLevel="0" collapsed="false">
      <c r="B9" s="4" t="s">
        <v>3</v>
      </c>
      <c r="C9" s="5" t="s">
        <v>4</v>
      </c>
    </row>
    <row r="10" customFormat="false" ht="25.5" hidden="false" customHeight="true" outlineLevel="0" collapsed="false">
      <c r="B10" s="4" t="s">
        <v>5</v>
      </c>
      <c r="C10" s="5" t="s">
        <v>6</v>
      </c>
    </row>
    <row r="11" customFormat="false" ht="39" hidden="false" customHeight="true" outlineLevel="0" collapsed="false">
      <c r="B11" s="4" t="s">
        <v>7</v>
      </c>
      <c r="C11" s="5" t="s">
        <v>8</v>
      </c>
    </row>
    <row r="12" customFormat="false" ht="25.5" hidden="false" customHeight="true" outlineLevel="0" collapsed="false">
      <c r="B12" s="4" t="s">
        <v>9</v>
      </c>
      <c r="C12" s="5" t="s">
        <v>10</v>
      </c>
    </row>
    <row r="13" customFormat="false" ht="103.5" hidden="false" customHeight="true" outlineLevel="0" collapsed="false">
      <c r="B13" s="4" t="s">
        <v>11</v>
      </c>
      <c r="C13" s="6" t="s">
        <v>12</v>
      </c>
    </row>
    <row r="14" customFormat="false" ht="64.5" hidden="false" customHeight="true" outlineLevel="0" collapsed="false">
      <c r="B14" s="4" t="s">
        <v>13</v>
      </c>
      <c r="C14" s="6" t="s">
        <v>14</v>
      </c>
    </row>
    <row r="15" customFormat="false" ht="129.75" hidden="false" customHeight="true" outlineLevel="0" collapsed="false">
      <c r="B15" s="4" t="s">
        <v>15</v>
      </c>
      <c r="C15" s="6" t="s">
        <v>16</v>
      </c>
    </row>
    <row r="16" customFormat="false" ht="15" hidden="false" customHeight="false" outlineLevel="0" collapsed="false">
      <c r="B16" s="4" t="s">
        <v>17</v>
      </c>
      <c r="C16" s="5" t="s">
        <v>18</v>
      </c>
    </row>
    <row r="17" customFormat="false" ht="15" hidden="false" customHeight="false" outlineLevel="0" collapsed="false">
      <c r="B17" s="4" t="s">
        <v>19</v>
      </c>
      <c r="C17" s="6" t="s">
        <v>20</v>
      </c>
    </row>
    <row r="18" customFormat="false" ht="64.5" hidden="false" customHeight="true" outlineLevel="0" collapsed="false">
      <c r="B18" s="4" t="s">
        <v>21</v>
      </c>
      <c r="C18" s="7" t="s">
        <v>22</v>
      </c>
    </row>
    <row r="19" customFormat="false" ht="25.5" hidden="false" customHeight="true" outlineLevel="0" collapsed="false">
      <c r="B19" s="4" t="s">
        <v>23</v>
      </c>
      <c r="C19" s="5" t="s">
        <v>24</v>
      </c>
    </row>
    <row r="20" customFormat="false" ht="25.5" hidden="false" customHeight="true" outlineLevel="0" collapsed="false">
      <c r="B20" s="4" t="s">
        <v>25</v>
      </c>
      <c r="C20" s="5" t="s">
        <v>26</v>
      </c>
    </row>
    <row r="21" customFormat="false" ht="25.5" hidden="false" customHeight="true" outlineLevel="0" collapsed="false">
      <c r="B21" s="4" t="s">
        <v>27</v>
      </c>
      <c r="C21" s="5" t="s">
        <v>28</v>
      </c>
    </row>
    <row r="22" customFormat="false" ht="15" hidden="false" customHeight="false" outlineLevel="0" collapsed="false">
      <c r="B22" s="4" t="s">
        <v>29</v>
      </c>
      <c r="C22" s="5" t="s">
        <v>30</v>
      </c>
    </row>
    <row r="23" customFormat="false" ht="25.5" hidden="false" customHeight="true" outlineLevel="0" collapsed="false">
      <c r="B23" s="4" t="s">
        <v>31</v>
      </c>
      <c r="C23" s="5" t="s">
        <v>32</v>
      </c>
    </row>
    <row r="25" customFormat="false" ht="15" hidden="false" customHeight="true" outlineLevel="0" collapsed="false">
      <c r="B25" s="3" t="s">
        <v>33</v>
      </c>
      <c r="C25" s="3"/>
    </row>
    <row r="26" customFormat="false" ht="15" hidden="false" customHeight="false" outlineLevel="0" collapsed="false">
      <c r="B26" s="8" t="s">
        <v>34</v>
      </c>
      <c r="C26" s="8" t="s">
        <v>35</v>
      </c>
    </row>
    <row r="27" customFormat="false" ht="25.5" hidden="false" customHeight="true" outlineLevel="0" collapsed="false">
      <c r="B27" s="9" t="s">
        <v>36</v>
      </c>
      <c r="C27" s="10" t="s">
        <v>37</v>
      </c>
    </row>
    <row r="28" customFormat="false" ht="15" hidden="false" customHeight="false" outlineLevel="0" collapsed="false">
      <c r="B28" s="11" t="s">
        <v>38</v>
      </c>
      <c r="C28" s="5" t="s">
        <v>39</v>
      </c>
    </row>
    <row r="29" customFormat="false" ht="25.5" hidden="false" customHeight="true" outlineLevel="0" collapsed="false">
      <c r="B29" s="9" t="s">
        <v>40</v>
      </c>
      <c r="C29" s="10" t="s">
        <v>41</v>
      </c>
    </row>
    <row r="30" customFormat="false" ht="25.5" hidden="false" customHeight="true" outlineLevel="0" collapsed="false">
      <c r="B30" s="11" t="s">
        <v>42</v>
      </c>
      <c r="C30" s="5" t="s">
        <v>43</v>
      </c>
    </row>
    <row r="32" customFormat="false" ht="15" hidden="false" customHeight="true" outlineLevel="0" collapsed="false">
      <c r="B32" s="3" t="s">
        <v>44</v>
      </c>
      <c r="C32" s="3"/>
    </row>
    <row r="33" customFormat="false" ht="15" hidden="false" customHeight="false" outlineLevel="0" collapsed="false">
      <c r="B33" s="12" t="s">
        <v>45</v>
      </c>
      <c r="C33" s="5" t="s">
        <v>46</v>
      </c>
    </row>
    <row r="34" customFormat="false" ht="15" hidden="false" customHeight="false" outlineLevel="0" collapsed="false">
      <c r="B34" s="13" t="s">
        <v>47</v>
      </c>
      <c r="C34" s="5" t="s">
        <v>48</v>
      </c>
    </row>
    <row r="35" customFormat="false" ht="15" hidden="false" customHeight="false" outlineLevel="0" collapsed="false">
      <c r="B35" s="14" t="s">
        <v>49</v>
      </c>
      <c r="C35" s="5" t="s">
        <v>50</v>
      </c>
    </row>
    <row r="36" customFormat="false" ht="15" hidden="false" customHeight="false" outlineLevel="0" collapsed="false">
      <c r="B36" s="15" t="s">
        <v>51</v>
      </c>
      <c r="C36" s="5" t="s">
        <v>52</v>
      </c>
    </row>
    <row r="38" customFormat="false" ht="15" hidden="false" customHeight="true" outlineLevel="0" collapsed="false">
      <c r="B38" s="3" t="s">
        <v>53</v>
      </c>
      <c r="C38" s="3"/>
    </row>
    <row r="39" customFormat="false" ht="15" hidden="false" customHeight="true" outlineLevel="0" collapsed="false">
      <c r="B39" s="16" t="s">
        <v>54</v>
      </c>
      <c r="C39" s="16"/>
    </row>
    <row r="40" customFormat="false" ht="15" hidden="false" customHeight="true" outlineLevel="0" collapsed="false">
      <c r="B40" s="17" t="s">
        <v>55</v>
      </c>
      <c r="C40" s="17"/>
    </row>
    <row r="41" customFormat="false" ht="15" hidden="false" customHeight="true" outlineLevel="0" collapsed="false">
      <c r="B41" s="17" t="s">
        <v>56</v>
      </c>
      <c r="C41" s="17"/>
    </row>
    <row r="42" customFormat="false" ht="15" hidden="false" customHeight="true" outlineLevel="0" collapsed="false">
      <c r="B42" s="17" t="s">
        <v>57</v>
      </c>
      <c r="C42" s="17"/>
    </row>
    <row r="43" customFormat="false" ht="15" hidden="false" customHeight="true" outlineLevel="0" collapsed="false">
      <c r="B43" s="17" t="s">
        <v>58</v>
      </c>
      <c r="C43" s="17"/>
    </row>
    <row r="44" customFormat="false" ht="15" hidden="false" customHeight="true" outlineLevel="0" collapsed="false">
      <c r="B44" s="16" t="s">
        <v>59</v>
      </c>
      <c r="C44" s="16"/>
    </row>
    <row r="45" customFormat="false" ht="15" hidden="false" customHeight="true" outlineLevel="0" collapsed="false">
      <c r="B45" s="17" t="s">
        <v>60</v>
      </c>
      <c r="C45" s="17"/>
    </row>
    <row r="46" customFormat="false" ht="15" hidden="false" customHeight="true" outlineLevel="0" collapsed="false">
      <c r="B46" s="17" t="s">
        <v>61</v>
      </c>
      <c r="C46" s="17"/>
    </row>
    <row r="47" customFormat="false" ht="15" hidden="false" customHeight="true" outlineLevel="0" collapsed="false">
      <c r="B47" s="17" t="s">
        <v>62</v>
      </c>
      <c r="C47" s="17"/>
    </row>
    <row r="48" customFormat="false" ht="15" hidden="false" customHeight="true" outlineLevel="0" collapsed="false">
      <c r="B48" s="17" t="s">
        <v>63</v>
      </c>
      <c r="C48" s="17"/>
    </row>
    <row r="49" customFormat="false" ht="15" hidden="false" customHeight="true" outlineLevel="0" collapsed="false">
      <c r="B49" s="16" t="s">
        <v>64</v>
      </c>
      <c r="C49" s="16"/>
    </row>
    <row r="50" customFormat="false" ht="15" hidden="false" customHeight="true" outlineLevel="0" collapsed="false">
      <c r="B50" s="17" t="s">
        <v>65</v>
      </c>
      <c r="C50" s="17"/>
    </row>
    <row r="51" customFormat="false" ht="15" hidden="false" customHeight="true" outlineLevel="0" collapsed="false">
      <c r="B51" s="17" t="s">
        <v>66</v>
      </c>
      <c r="C51" s="17"/>
    </row>
    <row r="52" customFormat="false" ht="15" hidden="false" customHeight="true" outlineLevel="0" collapsed="false">
      <c r="B52" s="17" t="s">
        <v>67</v>
      </c>
      <c r="C52" s="17"/>
    </row>
    <row r="53" customFormat="false" ht="15" hidden="false" customHeight="true" outlineLevel="0" collapsed="false">
      <c r="B53" s="16" t="s">
        <v>68</v>
      </c>
      <c r="C53" s="16"/>
    </row>
  </sheetData>
  <mergeCells count="21">
    <mergeCell ref="B2:C4"/>
    <mergeCell ref="B5:C5"/>
    <mergeCell ref="B7:C7"/>
    <mergeCell ref="B25:C25"/>
    <mergeCell ref="B32:C32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72"/>
    <col collapsed="false" customWidth="true" hidden="false" outlineLevel="0" max="4" min="4" style="0" width="3"/>
  </cols>
  <sheetData>
    <row r="1" customFormat="false" ht="16.5" hidden="false" customHeight="true" outlineLevel="0" collapsed="false">
      <c r="B1" s="18" t="s">
        <v>69</v>
      </c>
      <c r="C1" s="18"/>
    </row>
    <row r="2" customFormat="false" ht="15" hidden="false" customHeight="false" outlineLevel="0" collapsed="false">
      <c r="B2" s="17"/>
      <c r="C2" s="17"/>
    </row>
    <row r="3" customFormat="false" ht="15" hidden="false" customHeight="false" outlineLevel="0" collapsed="false">
      <c r="B3" s="19" t="s">
        <v>70</v>
      </c>
      <c r="C3" s="19" t="s">
        <v>71</v>
      </c>
    </row>
    <row r="4" customFormat="false" ht="25.5" hidden="false" customHeight="true" outlineLevel="0" collapsed="false">
      <c r="B4" s="20" t="s">
        <v>72</v>
      </c>
      <c r="C4" s="20" t="s">
        <v>73</v>
      </c>
    </row>
    <row r="5" customFormat="false" ht="25.5" hidden="false" customHeight="true" outlineLevel="0" collapsed="false">
      <c r="B5" s="5" t="s">
        <v>74</v>
      </c>
      <c r="C5" s="6" t="s">
        <v>75</v>
      </c>
    </row>
    <row r="6" customFormat="false" ht="25.5" hidden="false" customHeight="true" outlineLevel="0" collapsed="false">
      <c r="B6" s="20" t="s">
        <v>76</v>
      </c>
      <c r="C6" s="20" t="s">
        <v>77</v>
      </c>
    </row>
    <row r="7" customFormat="false" ht="117" hidden="false" customHeight="true" outlineLevel="0" collapsed="false">
      <c r="B7" s="5" t="s">
        <v>78</v>
      </c>
      <c r="C7" s="6" t="s">
        <v>79</v>
      </c>
    </row>
    <row r="8" customFormat="false" ht="39" hidden="false" customHeight="true" outlineLevel="0" collapsed="false">
      <c r="B8" s="20" t="s">
        <v>80</v>
      </c>
      <c r="C8" s="21" t="s">
        <v>81</v>
      </c>
    </row>
    <row r="9" customFormat="false" ht="39" hidden="false" customHeight="true" outlineLevel="0" collapsed="false">
      <c r="B9" s="5" t="s">
        <v>82</v>
      </c>
      <c r="C9" s="5" t="s">
        <v>83</v>
      </c>
    </row>
    <row r="10" customFormat="false" ht="25.5" hidden="false" customHeight="true" outlineLevel="0" collapsed="false">
      <c r="B10" s="20" t="s">
        <v>84</v>
      </c>
      <c r="C10" s="21" t="s">
        <v>85</v>
      </c>
    </row>
    <row r="11" customFormat="false" ht="25.5" hidden="false" customHeight="true" outlineLevel="0" collapsed="false">
      <c r="B11" s="21" t="s">
        <v>86</v>
      </c>
      <c r="C11" s="21" t="s">
        <v>87</v>
      </c>
    </row>
    <row r="12" customFormat="false" ht="15" hidden="false" customHeight="false" outlineLevel="0" collapsed="false">
      <c r="B12" s="19" t="s">
        <v>88</v>
      </c>
      <c r="C12" s="19"/>
    </row>
    <row r="13" customFormat="false" ht="15" hidden="false" customHeight="false" outlineLevel="0" collapsed="false">
      <c r="B13" s="20" t="s">
        <v>89</v>
      </c>
      <c r="C13" s="20" t="s">
        <v>90</v>
      </c>
    </row>
    <row r="14" customFormat="false" ht="39" hidden="false" customHeight="true" outlineLevel="0" collapsed="false">
      <c r="B14" s="5" t="s">
        <v>91</v>
      </c>
      <c r="C14" s="5" t="s">
        <v>92</v>
      </c>
    </row>
    <row r="15" customFormat="false" ht="39" hidden="false" customHeight="true" outlineLevel="0" collapsed="false">
      <c r="B15" s="20" t="s">
        <v>93</v>
      </c>
      <c r="C15" s="20" t="s">
        <v>94</v>
      </c>
    </row>
    <row r="16" customFormat="false" ht="39" hidden="false" customHeight="true" outlineLevel="0" collapsed="false">
      <c r="B16" s="5" t="s">
        <v>95</v>
      </c>
      <c r="C16" s="5" t="s">
        <v>96</v>
      </c>
    </row>
    <row r="17" customFormat="false" ht="39" hidden="false" customHeight="true" outlineLevel="0" collapsed="false">
      <c r="B17" s="20" t="s">
        <v>97</v>
      </c>
      <c r="C17" s="20" t="s">
        <v>98</v>
      </c>
    </row>
  </sheetData>
  <mergeCells count="2">
    <mergeCell ref="B1:C1"/>
    <mergeCell ref="B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4"/>
    <col collapsed="false" customWidth="true" hidden="false" outlineLevel="0" max="3" min="3" style="0" width="12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7" min="6" style="0" width="9"/>
    <col collapsed="false" customWidth="true" hidden="false" outlineLevel="0" max="9" min="8" style="0" width="11"/>
    <col collapsed="false" customWidth="true" hidden="false" outlineLevel="0" max="10" min="10" style="0" width="20"/>
    <col collapsed="false" customWidth="true" hidden="false" outlineLevel="0" max="11" min="11" style="0" width="14"/>
    <col collapsed="false" customWidth="true" hidden="false" outlineLevel="0" max="12" min="12" style="0" width="12"/>
    <col collapsed="false" customWidth="true" hidden="false" outlineLevel="0" max="13" min="13" style="0" width="10"/>
    <col collapsed="false" customWidth="true" hidden="false" outlineLevel="0" max="14" min="14" style="0" width="16"/>
    <col collapsed="false" customWidth="true" hidden="false" outlineLevel="0" max="15" min="15" style="0" width="10"/>
    <col collapsed="false" customWidth="true" hidden="false" outlineLevel="0" max="16" min="16" style="0" width="14"/>
    <col collapsed="false" customWidth="true" hidden="false" outlineLevel="0" max="17" min="17" style="0" width="12"/>
    <col collapsed="false" customWidth="true" hidden="false" outlineLevel="0" max="18" min="18" style="0" width="20"/>
    <col collapsed="false" customWidth="true" hidden="false" outlineLevel="0" max="19" min="19" style="0" width="14"/>
    <col collapsed="false" customWidth="true" hidden="false" outlineLevel="0" max="20" min="20" style="0" width="12"/>
    <col collapsed="false" customWidth="true" hidden="false" outlineLevel="0" max="21" min="21" style="0" width="10"/>
    <col collapsed="false" customWidth="true" hidden="false" outlineLevel="0" max="22" min="22" style="0" width="16"/>
    <col collapsed="false" customWidth="true" hidden="false" outlineLevel="0" max="23" min="23" style="0" width="10"/>
    <col collapsed="false" customWidth="true" hidden="false" outlineLevel="0" max="24" min="24" style="0" width="14"/>
    <col collapsed="false" customWidth="true" hidden="false" outlineLevel="0" max="25" min="25" style="0" width="12"/>
    <col collapsed="false" customWidth="true" hidden="false" outlineLevel="0" max="26" min="26" style="0" width="20"/>
    <col collapsed="false" customWidth="true" hidden="false" outlineLevel="0" max="27" min="27" style="0" width="14"/>
    <col collapsed="false" customWidth="true" hidden="false" outlineLevel="0" max="28" min="28" style="0" width="12"/>
    <col collapsed="false" customWidth="true" hidden="false" outlineLevel="0" max="29" min="29" style="0" width="10"/>
    <col collapsed="false" customWidth="true" hidden="false" outlineLevel="0" max="30" min="30" style="0" width="16"/>
    <col collapsed="false" customWidth="true" hidden="false" outlineLevel="0" max="31" min="31" style="0" width="10"/>
    <col collapsed="false" customWidth="true" hidden="false" outlineLevel="0" max="32" min="32" style="0" width="14"/>
    <col collapsed="false" customWidth="true" hidden="false" outlineLevel="0" max="33" min="33" style="0" width="12"/>
    <col collapsed="false" customWidth="true" hidden="false" outlineLevel="0" max="34" min="34" style="0" width="20"/>
    <col collapsed="false" customWidth="true" hidden="false" outlineLevel="0" max="35" min="35" style="0" width="14"/>
    <col collapsed="false" customWidth="true" hidden="false" outlineLevel="0" max="36" min="36" style="0" width="12"/>
    <col collapsed="false" customWidth="true" hidden="false" outlineLevel="0" max="37" min="37" style="0" width="10"/>
    <col collapsed="false" customWidth="true" hidden="false" outlineLevel="0" max="38" min="38" style="0" width="16"/>
    <col collapsed="false" customWidth="true" hidden="false" outlineLevel="0" max="39" min="39" style="0" width="10"/>
    <col collapsed="false" customWidth="true" hidden="false" outlineLevel="0" max="40" min="40" style="0" width="14"/>
    <col collapsed="false" customWidth="true" hidden="false" outlineLevel="0" max="41" min="41" style="0" width="12"/>
    <col collapsed="false" customWidth="true" hidden="false" outlineLevel="0" max="42" min="42" style="0" width="20"/>
    <col collapsed="false" customWidth="true" hidden="false" outlineLevel="0" max="43" min="43" style="0" width="14"/>
    <col collapsed="false" customWidth="true" hidden="false" outlineLevel="0" max="44" min="44" style="0" width="12"/>
    <col collapsed="false" customWidth="true" hidden="false" outlineLevel="0" max="45" min="45" style="0" width="10"/>
    <col collapsed="false" customWidth="true" hidden="false" outlineLevel="0" max="46" min="46" style="0" width="16"/>
    <col collapsed="false" customWidth="true" hidden="false" outlineLevel="0" max="47" min="47" style="0" width="10"/>
    <col collapsed="false" customWidth="true" hidden="false" outlineLevel="0" max="48" min="48" style="0" width="14"/>
    <col collapsed="false" customWidth="true" hidden="false" outlineLevel="0" max="49" min="49" style="0" width="12"/>
    <col collapsed="false" customWidth="true" hidden="false" outlineLevel="0" max="50" min="50" style="0" width="20"/>
    <col collapsed="false" customWidth="true" hidden="false" outlineLevel="0" max="51" min="51" style="0" width="14"/>
    <col collapsed="false" customWidth="true" hidden="false" outlineLevel="0" max="52" min="52" style="0" width="12"/>
    <col collapsed="false" customWidth="true" hidden="false" outlineLevel="0" max="53" min="53" style="0" width="10"/>
    <col collapsed="false" customWidth="true" hidden="false" outlineLevel="0" max="54" min="54" style="0" width="16"/>
    <col collapsed="false" customWidth="true" hidden="false" outlineLevel="0" max="55" min="55" style="0" width="10"/>
    <col collapsed="false" customWidth="true" hidden="false" outlineLevel="0" max="56" min="56" style="0" width="14"/>
    <col collapsed="false" customWidth="true" hidden="false" outlineLevel="0" max="57" min="57" style="0" width="12"/>
    <col collapsed="false" customWidth="true" hidden="false" outlineLevel="0" max="59" min="58" style="0" width="13"/>
    <col collapsed="false" customWidth="true" hidden="false" outlineLevel="0" max="61" min="60" style="0" width="14"/>
  </cols>
  <sheetData>
    <row r="1" customFormat="false" ht="30" hidden="false" customHeight="true" outlineLevel="0" collapsed="false">
      <c r="A1" s="18" t="s">
        <v>99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</row>
    <row r="2" customFormat="false" ht="87.75" hidden="false" customHeight="true" outlineLevel="0" collapsed="false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customFormat="false" ht="51.75" hidden="false" customHeight="true" outlineLevel="0" collapsed="false">
      <c r="A3" s="23" t="s">
        <v>101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</row>
    <row r="4" customFormat="false" ht="21.75" hidden="false" customHeight="true" outlineLevel="0" collapsed="false">
      <c r="A4" s="15" t="s">
        <v>102</v>
      </c>
      <c r="B4" s="24" t="n">
        <v>0.975</v>
      </c>
      <c r="C4" s="15" t="s">
        <v>103</v>
      </c>
      <c r="D4" s="24" t="n">
        <v>1</v>
      </c>
      <c r="E4" s="25" t="s">
        <v>104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</row>
    <row r="5" customFormat="false" ht="43.5" hidden="false" customHeight="true" outlineLevel="0" collapsed="false">
      <c r="A5" s="26" t="s">
        <v>105</v>
      </c>
      <c r="B5" s="26" t="s">
        <v>106</v>
      </c>
      <c r="C5" s="26" t="s">
        <v>107</v>
      </c>
      <c r="D5" s="27" t="s">
        <v>108</v>
      </c>
      <c r="E5" s="27" t="s">
        <v>109</v>
      </c>
      <c r="F5" s="28" t="s">
        <v>110</v>
      </c>
      <c r="G5" s="28" t="s">
        <v>111</v>
      </c>
      <c r="H5" s="26" t="s">
        <v>112</v>
      </c>
      <c r="I5" s="26" t="s">
        <v>113</v>
      </c>
      <c r="J5" s="29" t="s">
        <v>114</v>
      </c>
      <c r="K5" s="29"/>
      <c r="L5" s="29"/>
      <c r="M5" s="29"/>
      <c r="N5" s="29"/>
      <c r="O5" s="29"/>
      <c r="P5" s="29"/>
      <c r="Q5" s="29"/>
      <c r="R5" s="30" t="s">
        <v>115</v>
      </c>
      <c r="S5" s="30"/>
      <c r="T5" s="30"/>
      <c r="U5" s="30"/>
      <c r="V5" s="30"/>
      <c r="W5" s="30"/>
      <c r="X5" s="30"/>
      <c r="Y5" s="30"/>
      <c r="Z5" s="31" t="s">
        <v>116</v>
      </c>
      <c r="AA5" s="31"/>
      <c r="AB5" s="31"/>
      <c r="AC5" s="31"/>
      <c r="AD5" s="31"/>
      <c r="AE5" s="31"/>
      <c r="AF5" s="31"/>
      <c r="AG5" s="31"/>
      <c r="AH5" s="32" t="s">
        <v>117</v>
      </c>
      <c r="AI5" s="32"/>
      <c r="AJ5" s="32"/>
      <c r="AK5" s="32"/>
      <c r="AL5" s="32"/>
      <c r="AM5" s="32"/>
      <c r="AN5" s="32"/>
      <c r="AO5" s="32"/>
      <c r="AP5" s="33" t="s">
        <v>118</v>
      </c>
      <c r="AQ5" s="33"/>
      <c r="AR5" s="33"/>
      <c r="AS5" s="33"/>
      <c r="AT5" s="33"/>
      <c r="AU5" s="33"/>
      <c r="AV5" s="33"/>
      <c r="AW5" s="33"/>
      <c r="AX5" s="34" t="s">
        <v>119</v>
      </c>
      <c r="AY5" s="34"/>
      <c r="AZ5" s="34"/>
      <c r="BA5" s="34"/>
      <c r="BB5" s="34"/>
      <c r="BC5" s="34"/>
      <c r="BD5" s="34"/>
      <c r="BE5" s="34"/>
      <c r="BF5" s="26" t="s">
        <v>120</v>
      </c>
      <c r="BG5" s="26" t="s">
        <v>121</v>
      </c>
      <c r="BH5" s="35" t="s">
        <v>122</v>
      </c>
      <c r="BI5" s="26" t="s">
        <v>123</v>
      </c>
    </row>
    <row r="6" customFormat="false" ht="36" hidden="false" customHeight="true" outlineLevel="0" collapsed="false">
      <c r="A6" s="26"/>
      <c r="B6" s="26"/>
      <c r="C6" s="26"/>
      <c r="D6" s="26"/>
      <c r="E6" s="26"/>
      <c r="F6" s="26"/>
      <c r="G6" s="26"/>
      <c r="H6" s="26"/>
      <c r="I6" s="26"/>
      <c r="J6" s="36" t="s">
        <v>124</v>
      </c>
      <c r="K6" s="36" t="s">
        <v>125</v>
      </c>
      <c r="L6" s="36" t="s">
        <v>126</v>
      </c>
      <c r="M6" s="36" t="s">
        <v>127</v>
      </c>
      <c r="N6" s="36" t="s">
        <v>128</v>
      </c>
      <c r="O6" s="36" t="s">
        <v>129</v>
      </c>
      <c r="P6" s="36" t="s">
        <v>130</v>
      </c>
      <c r="Q6" s="36" t="s">
        <v>131</v>
      </c>
      <c r="R6" s="37" t="s">
        <v>124</v>
      </c>
      <c r="S6" s="37" t="s">
        <v>125</v>
      </c>
      <c r="T6" s="37" t="s">
        <v>126</v>
      </c>
      <c r="U6" s="37" t="s">
        <v>127</v>
      </c>
      <c r="V6" s="37" t="s">
        <v>128</v>
      </c>
      <c r="W6" s="37" t="s">
        <v>129</v>
      </c>
      <c r="X6" s="37" t="s">
        <v>130</v>
      </c>
      <c r="Y6" s="37" t="s">
        <v>131</v>
      </c>
      <c r="Z6" s="38" t="s">
        <v>124</v>
      </c>
      <c r="AA6" s="38" t="s">
        <v>125</v>
      </c>
      <c r="AB6" s="38" t="s">
        <v>126</v>
      </c>
      <c r="AC6" s="38" t="s">
        <v>127</v>
      </c>
      <c r="AD6" s="38" t="s">
        <v>128</v>
      </c>
      <c r="AE6" s="38" t="s">
        <v>129</v>
      </c>
      <c r="AF6" s="38" t="s">
        <v>130</v>
      </c>
      <c r="AG6" s="38" t="s">
        <v>131</v>
      </c>
      <c r="AH6" s="39" t="s">
        <v>124</v>
      </c>
      <c r="AI6" s="39" t="s">
        <v>125</v>
      </c>
      <c r="AJ6" s="39" t="s">
        <v>126</v>
      </c>
      <c r="AK6" s="39" t="s">
        <v>127</v>
      </c>
      <c r="AL6" s="39" t="s">
        <v>128</v>
      </c>
      <c r="AM6" s="39" t="s">
        <v>129</v>
      </c>
      <c r="AN6" s="39" t="s">
        <v>130</v>
      </c>
      <c r="AO6" s="39" t="s">
        <v>131</v>
      </c>
      <c r="AP6" s="40" t="s">
        <v>124</v>
      </c>
      <c r="AQ6" s="40" t="s">
        <v>125</v>
      </c>
      <c r="AR6" s="40" t="s">
        <v>126</v>
      </c>
      <c r="AS6" s="40" t="s">
        <v>127</v>
      </c>
      <c r="AT6" s="40" t="s">
        <v>128</v>
      </c>
      <c r="AU6" s="40" t="s">
        <v>129</v>
      </c>
      <c r="AV6" s="40" t="s">
        <v>130</v>
      </c>
      <c r="AW6" s="40" t="s">
        <v>131</v>
      </c>
      <c r="AX6" s="41" t="s">
        <v>124</v>
      </c>
      <c r="AY6" s="41" t="s">
        <v>125</v>
      </c>
      <c r="AZ6" s="41" t="s">
        <v>126</v>
      </c>
      <c r="BA6" s="41" t="s">
        <v>127</v>
      </c>
      <c r="BB6" s="41" t="s">
        <v>128</v>
      </c>
      <c r="BC6" s="41" t="s">
        <v>129</v>
      </c>
      <c r="BD6" s="41" t="s">
        <v>130</v>
      </c>
      <c r="BE6" s="41" t="s">
        <v>131</v>
      </c>
      <c r="BF6" s="26"/>
      <c r="BG6" s="26"/>
      <c r="BH6" s="26"/>
      <c r="BI6" s="26"/>
    </row>
    <row r="7" customFormat="false" ht="24" hidden="false" customHeight="true" outlineLevel="0" collapsed="false">
      <c r="A7" s="42" t="s">
        <v>132</v>
      </c>
      <c r="B7" s="42" t="s">
        <v>133</v>
      </c>
      <c r="C7" s="42" t="s">
        <v>134</v>
      </c>
      <c r="D7" s="42" t="s">
        <v>135</v>
      </c>
      <c r="E7" s="43" t="n">
        <v>0.32881</v>
      </c>
      <c r="F7" s="44" t="n">
        <v>0.975</v>
      </c>
      <c r="G7" s="44" t="n">
        <v>1</v>
      </c>
      <c r="H7" s="44" t="n">
        <v>0.128</v>
      </c>
      <c r="I7" s="44" t="n">
        <v>1.189</v>
      </c>
      <c r="J7" s="42" t="s">
        <v>136</v>
      </c>
      <c r="K7" s="42" t="s">
        <v>137</v>
      </c>
      <c r="L7" s="42" t="s">
        <v>134</v>
      </c>
      <c r="M7" s="44" t="n">
        <v>0.04757</v>
      </c>
      <c r="N7" s="42" t="s">
        <v>138</v>
      </c>
      <c r="O7" s="44" t="n">
        <v>1.142</v>
      </c>
      <c r="P7" s="44" t="n">
        <v>1.11345</v>
      </c>
      <c r="Q7" s="44" t="n">
        <v>1.11345</v>
      </c>
      <c r="R7" s="42" t="s">
        <v>139</v>
      </c>
      <c r="S7" s="42" t="s">
        <v>140</v>
      </c>
      <c r="T7" s="42" t="s">
        <v>134</v>
      </c>
      <c r="U7" s="44" t="n">
        <v>0.01408</v>
      </c>
      <c r="V7" s="42" t="s">
        <v>138</v>
      </c>
      <c r="W7" s="44" t="n">
        <v>1.361</v>
      </c>
      <c r="X7" s="44" t="n">
        <v>1.32698</v>
      </c>
      <c r="Y7" s="44" t="n">
        <v>1.32698</v>
      </c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5" t="n">
        <v>0.1248</v>
      </c>
      <c r="BG7" s="45" t="n">
        <v>0.071651</v>
      </c>
      <c r="BH7" s="46" t="n">
        <v>0.196451</v>
      </c>
      <c r="BI7" s="45" t="n">
        <v>0.132359</v>
      </c>
    </row>
    <row r="8" customFormat="false" ht="21.75" hidden="false" customHeight="true" outlineLevel="0" collapsed="false">
      <c r="A8" s="47"/>
      <c r="B8" s="47"/>
      <c r="C8" s="47"/>
      <c r="D8" s="47"/>
      <c r="E8" s="47"/>
      <c r="F8" s="48" t="n">
        <f aca="false">$B$4</f>
        <v>0.975</v>
      </c>
      <c r="G8" s="48" t="n">
        <f aca="false">$D$4</f>
        <v>1</v>
      </c>
      <c r="H8" s="49" t="str">
        <f aca="false">IF(B8="","",IFERROR(INDEX(Benchmark_Ref!$C$2:$C$318,MATCH(B8&amp;"|"&amp;C8,Benchmark_Ref!$F$2:$F$318,0)),"Check CN+Route"))</f>
        <v/>
      </c>
      <c r="I8" s="49" t="str">
        <f aca="false">IF(B8="","",IFERROR(INDEX(Benchmark_Ref!$D$2:$D$318,MATCH(B8&amp;"|"&amp;C8,Benchmark_Ref!$F$2:$F$318,0)),"Check CN+Route"))</f>
        <v/>
      </c>
      <c r="J8" s="47"/>
      <c r="K8" s="47"/>
      <c r="L8" s="47"/>
      <c r="M8" s="47"/>
      <c r="N8" s="47"/>
      <c r="O8" s="49" t="str">
        <f aca="false">IF(K8="","",IFERROR(INDEX(Benchmark_Ref!$C$2:$C$318,MATCH(K8&amp;"|"&amp;L8,Benchmark_Ref!$F$2:$F$318,0)),"Check CN+Route"))</f>
        <v/>
      </c>
      <c r="P8" s="50" t="str">
        <f aca="false">IF(K8="","",IFERROR(INDEX(Benchmark_Ref!$D$2:$D$318,MATCH(K8&amp;"|"&amp;L8,Benchmark_Ref!$F$2:$F$318,0)),""))</f>
        <v/>
      </c>
      <c r="Q8" s="49" t="str">
        <f aca="false">IF(K8="","",IF(N8="Default",$B$4*$D$4*P8,IF(N8="Actual",$B$4*$D$4*O8,IF(N8="Supplied SEFA",P8,""))))</f>
        <v/>
      </c>
      <c r="R8" s="47"/>
      <c r="S8" s="47"/>
      <c r="T8" s="47"/>
      <c r="U8" s="47"/>
      <c r="V8" s="47"/>
      <c r="W8" s="49" t="str">
        <f aca="false">IF(S8="","",IFERROR(INDEX(Benchmark_Ref!$C$2:$C$318,MATCH(S8&amp;"|"&amp;T8,Benchmark_Ref!$F$2:$F$318,0)),"Check CN+Route"))</f>
        <v/>
      </c>
      <c r="X8" s="50" t="str">
        <f aca="false">IF(S8="","",IFERROR(INDEX(Benchmark_Ref!$D$2:$D$318,MATCH(S8&amp;"|"&amp;T8,Benchmark_Ref!$F$2:$F$318,0)),""))</f>
        <v/>
      </c>
      <c r="Y8" s="49" t="str">
        <f aca="false">IF(S8="","",IF(V8="Default",$B$4*$D$4*X8,IF(V8="Actual",$B$4*$D$4*W8,IF(V8="Supplied SEFA",X8,""))))</f>
        <v/>
      </c>
      <c r="Z8" s="47"/>
      <c r="AA8" s="47"/>
      <c r="AB8" s="47"/>
      <c r="AC8" s="47"/>
      <c r="AD8" s="47"/>
      <c r="AE8" s="49" t="str">
        <f aca="false">IF(AA8="","",IFERROR(INDEX(Benchmark_Ref!$C$2:$C$318,MATCH(AA8&amp;"|"&amp;AB8,Benchmark_Ref!$F$2:$F$318,0)),"Check CN+Route"))</f>
        <v/>
      </c>
      <c r="AF8" s="50" t="str">
        <f aca="false">IF(AA8="","",IFERROR(INDEX(Benchmark_Ref!$D$2:$D$318,MATCH(AA8&amp;"|"&amp;AB8,Benchmark_Ref!$F$2:$F$318,0)),""))</f>
        <v/>
      </c>
      <c r="AG8" s="49" t="str">
        <f aca="false">IF(AA8="","",IF(AD8="Default",$B$4*$D$4*AF8,IF(AD8="Actual",$B$4*$D$4*AE8,IF(AD8="Supplied SEFA",AF8,""))))</f>
        <v/>
      </c>
      <c r="AH8" s="47"/>
      <c r="AI8" s="47"/>
      <c r="AJ8" s="47"/>
      <c r="AK8" s="47"/>
      <c r="AL8" s="47"/>
      <c r="AM8" s="49" t="str">
        <f aca="false">IF(AI8="","",IFERROR(INDEX(Benchmark_Ref!$C$2:$C$318,MATCH(AI8&amp;"|"&amp;AJ8,Benchmark_Ref!$F$2:$F$318,0)),"Check CN+Route"))</f>
        <v/>
      </c>
      <c r="AN8" s="50" t="str">
        <f aca="false">IF(AI8="","",IFERROR(INDEX(Benchmark_Ref!$D$2:$D$318,MATCH(AI8&amp;"|"&amp;AJ8,Benchmark_Ref!$F$2:$F$318,0)),""))</f>
        <v/>
      </c>
      <c r="AO8" s="49" t="str">
        <f aca="false">IF(AI8="","",IF(AL8="Default",$B$4*$D$4*AN8,IF(AL8="Actual",$B$4*$D$4*AM8,IF(AL8="Supplied SEFA",AN8,""))))</f>
        <v/>
      </c>
      <c r="AP8" s="47"/>
      <c r="AQ8" s="47"/>
      <c r="AR8" s="47"/>
      <c r="AS8" s="47"/>
      <c r="AT8" s="47"/>
      <c r="AU8" s="49" t="str">
        <f aca="false">IF(AQ8="","",IFERROR(INDEX(Benchmark_Ref!$C$2:$C$318,MATCH(AQ8&amp;"|"&amp;AR8,Benchmark_Ref!$F$2:$F$318,0)),"Check CN+Route"))</f>
        <v/>
      </c>
      <c r="AV8" s="50" t="str">
        <f aca="false">IF(AQ8="","",IFERROR(INDEX(Benchmark_Ref!$D$2:$D$318,MATCH(AQ8&amp;"|"&amp;AR8,Benchmark_Ref!$F$2:$F$318,0)),""))</f>
        <v/>
      </c>
      <c r="AW8" s="49" t="str">
        <f aca="false">IF(AQ8="","",IF(AT8="Default",$B$4*$D$4*AV8,IF(AT8="Actual",$B$4*$D$4*AU8,IF(AT8="Supplied SEFA",AV8,""))))</f>
        <v/>
      </c>
      <c r="AX8" s="47"/>
      <c r="AY8" s="47"/>
      <c r="AZ8" s="47"/>
      <c r="BA8" s="47"/>
      <c r="BB8" s="47"/>
      <c r="BC8" s="49" t="str">
        <f aca="false">IF(AY8="","",IFERROR(INDEX(Benchmark_Ref!$C$2:$C$318,MATCH(AY8&amp;"|"&amp;AZ8,Benchmark_Ref!$F$2:$F$318,0)),"Check CN+Route"))</f>
        <v/>
      </c>
      <c r="BD8" s="50" t="str">
        <f aca="false">IF(AY8="","",IFERROR(INDEX(Benchmark_Ref!$D$2:$D$318,MATCH(AY8&amp;"|"&amp;AZ8,Benchmark_Ref!$F$2:$F$318,0)),""))</f>
        <v/>
      </c>
      <c r="BE8" s="49" t="str">
        <f aca="false">IF(AY8="","",IF(BB8="Default",$B$4*$D$4*BD8,IF(BB8="Actual",$B$4*$D$4*BC8,IF(BB8="Supplied SEFA",BD8,""))))</f>
        <v/>
      </c>
      <c r="BF8" s="51" t="str">
        <f aca="false">IF(B8="","",IF(D8="Default",$B$4*$D$4*I8,$B$4*$D$4*H8))</f>
        <v/>
      </c>
      <c r="BG8" s="51" t="str">
        <f aca="false">IF(B8="","",IF(D8="Default",0,IFERROR(M8*Q8,0)+IFERROR(U8*Y8,0)+IFERROR(AC8*AG8,0)+IFERROR(AK8*AO8,0)+IFERROR(AS8*AW8,0)+IFERROR(BA8*BE8,0)))</f>
        <v/>
      </c>
      <c r="BH8" s="52" t="str">
        <f aca="false">IF(B8="","",IF(D8="Supplied SEFA",E8,BF8+BG8))</f>
        <v/>
      </c>
      <c r="BI8" s="51" t="str">
        <f aca="false">IF(B8="","",E8-BH8)</f>
        <v/>
      </c>
    </row>
    <row r="9" customFormat="false" ht="21.75" hidden="false" customHeight="true" outlineLevel="0" collapsed="false">
      <c r="A9" s="47"/>
      <c r="B9" s="47"/>
      <c r="C9" s="47"/>
      <c r="D9" s="47"/>
      <c r="E9" s="47"/>
      <c r="F9" s="48" t="n">
        <f aca="false">$B$4</f>
        <v>0.975</v>
      </c>
      <c r="G9" s="48" t="n">
        <f aca="false">$D$4</f>
        <v>1</v>
      </c>
      <c r="H9" s="49" t="str">
        <f aca="false">IF(B9="","",IFERROR(INDEX(Benchmark_Ref!$C$2:$C$318,MATCH(B9&amp;"|"&amp;C9,Benchmark_Ref!$F$2:$F$318,0)),"Check CN+Route"))</f>
        <v/>
      </c>
      <c r="I9" s="49" t="str">
        <f aca="false">IF(B9="","",IFERROR(INDEX(Benchmark_Ref!$D$2:$D$318,MATCH(B9&amp;"|"&amp;C9,Benchmark_Ref!$F$2:$F$318,0)),"Check CN+Route"))</f>
        <v/>
      </c>
      <c r="J9" s="47"/>
      <c r="K9" s="47"/>
      <c r="L9" s="47"/>
      <c r="M9" s="47"/>
      <c r="N9" s="47"/>
      <c r="O9" s="49" t="str">
        <f aca="false">IF(K9="","",IFERROR(INDEX(Benchmark_Ref!$C$2:$C$318,MATCH(K9&amp;"|"&amp;L9,Benchmark_Ref!$F$2:$F$318,0)),"Check CN+Route"))</f>
        <v/>
      </c>
      <c r="P9" s="50" t="str">
        <f aca="false">IF(K9="","",IFERROR(INDEX(Benchmark_Ref!$D$2:$D$318,MATCH(K9&amp;"|"&amp;L9,Benchmark_Ref!$F$2:$F$318,0)),""))</f>
        <v/>
      </c>
      <c r="Q9" s="49" t="str">
        <f aca="false">IF(K9="","",IF(N9="Default",$B$4*$D$4*P9,IF(N9="Actual",$B$4*$D$4*O9,IF(N9="Supplied SEFA",P9,""))))</f>
        <v/>
      </c>
      <c r="R9" s="47"/>
      <c r="S9" s="47"/>
      <c r="T9" s="47"/>
      <c r="U9" s="47"/>
      <c r="V9" s="47"/>
      <c r="W9" s="49" t="str">
        <f aca="false">IF(S9="","",IFERROR(INDEX(Benchmark_Ref!$C$2:$C$318,MATCH(S9&amp;"|"&amp;T9,Benchmark_Ref!$F$2:$F$318,0)),"Check CN+Route"))</f>
        <v/>
      </c>
      <c r="X9" s="50" t="str">
        <f aca="false">IF(S9="","",IFERROR(INDEX(Benchmark_Ref!$D$2:$D$318,MATCH(S9&amp;"|"&amp;T9,Benchmark_Ref!$F$2:$F$318,0)),""))</f>
        <v/>
      </c>
      <c r="Y9" s="49" t="str">
        <f aca="false">IF(S9="","",IF(V9="Default",$B$4*$D$4*X9,IF(V9="Actual",$B$4*$D$4*W9,IF(V9="Supplied SEFA",X9,""))))</f>
        <v/>
      </c>
      <c r="Z9" s="47"/>
      <c r="AA9" s="47"/>
      <c r="AB9" s="47"/>
      <c r="AC9" s="47"/>
      <c r="AD9" s="47"/>
      <c r="AE9" s="49" t="str">
        <f aca="false">IF(AA9="","",IFERROR(INDEX(Benchmark_Ref!$C$2:$C$318,MATCH(AA9&amp;"|"&amp;AB9,Benchmark_Ref!$F$2:$F$318,0)),"Check CN+Route"))</f>
        <v/>
      </c>
      <c r="AF9" s="50" t="str">
        <f aca="false">IF(AA9="","",IFERROR(INDEX(Benchmark_Ref!$D$2:$D$318,MATCH(AA9&amp;"|"&amp;AB9,Benchmark_Ref!$F$2:$F$318,0)),""))</f>
        <v/>
      </c>
      <c r="AG9" s="49" t="str">
        <f aca="false">IF(AA9="","",IF(AD9="Default",$B$4*$D$4*AF9,IF(AD9="Actual",$B$4*$D$4*AE9,IF(AD9="Supplied SEFA",AF9,""))))</f>
        <v/>
      </c>
      <c r="AH9" s="47"/>
      <c r="AI9" s="47"/>
      <c r="AJ9" s="47"/>
      <c r="AK9" s="47"/>
      <c r="AL9" s="47"/>
      <c r="AM9" s="49" t="str">
        <f aca="false">IF(AI9="","",IFERROR(INDEX(Benchmark_Ref!$C$2:$C$318,MATCH(AI9&amp;"|"&amp;AJ9,Benchmark_Ref!$F$2:$F$318,0)),"Check CN+Route"))</f>
        <v/>
      </c>
      <c r="AN9" s="50" t="str">
        <f aca="false">IF(AI9="","",IFERROR(INDEX(Benchmark_Ref!$D$2:$D$318,MATCH(AI9&amp;"|"&amp;AJ9,Benchmark_Ref!$F$2:$F$318,0)),""))</f>
        <v/>
      </c>
      <c r="AO9" s="49" t="str">
        <f aca="false">IF(AI9="","",IF(AL9="Default",$B$4*$D$4*AN9,IF(AL9="Actual",$B$4*$D$4*AM9,IF(AL9="Supplied SEFA",AN9,""))))</f>
        <v/>
      </c>
      <c r="AP9" s="47"/>
      <c r="AQ9" s="47"/>
      <c r="AR9" s="47"/>
      <c r="AS9" s="47"/>
      <c r="AT9" s="47"/>
      <c r="AU9" s="49" t="str">
        <f aca="false">IF(AQ9="","",IFERROR(INDEX(Benchmark_Ref!$C$2:$C$318,MATCH(AQ9&amp;"|"&amp;AR9,Benchmark_Ref!$F$2:$F$318,0)),"Check CN+Route"))</f>
        <v/>
      </c>
      <c r="AV9" s="50" t="str">
        <f aca="false">IF(AQ9="","",IFERROR(INDEX(Benchmark_Ref!$D$2:$D$318,MATCH(AQ9&amp;"|"&amp;AR9,Benchmark_Ref!$F$2:$F$318,0)),""))</f>
        <v/>
      </c>
      <c r="AW9" s="49" t="str">
        <f aca="false">IF(AQ9="","",IF(AT9="Default",$B$4*$D$4*AV9,IF(AT9="Actual",$B$4*$D$4*AU9,IF(AT9="Supplied SEFA",AV9,""))))</f>
        <v/>
      </c>
      <c r="AX9" s="47"/>
      <c r="AY9" s="47"/>
      <c r="AZ9" s="47"/>
      <c r="BA9" s="47"/>
      <c r="BB9" s="47"/>
      <c r="BC9" s="49" t="str">
        <f aca="false">IF(AY9="","",IFERROR(INDEX(Benchmark_Ref!$C$2:$C$318,MATCH(AY9&amp;"|"&amp;AZ9,Benchmark_Ref!$F$2:$F$318,0)),"Check CN+Route"))</f>
        <v/>
      </c>
      <c r="BD9" s="50" t="str">
        <f aca="false">IF(AY9="","",IFERROR(INDEX(Benchmark_Ref!$D$2:$D$318,MATCH(AY9&amp;"|"&amp;AZ9,Benchmark_Ref!$F$2:$F$318,0)),""))</f>
        <v/>
      </c>
      <c r="BE9" s="49" t="str">
        <f aca="false">IF(AY9="","",IF(BB9="Default",$B$4*$D$4*BD9,IF(BB9="Actual",$B$4*$D$4*BC9,IF(BB9="Supplied SEFA",BD9,""))))</f>
        <v/>
      </c>
      <c r="BF9" s="51" t="str">
        <f aca="false">IF(B9="","",IF(D9="Default",$B$4*$D$4*I9,$B$4*$D$4*H9))</f>
        <v/>
      </c>
      <c r="BG9" s="51" t="str">
        <f aca="false">IF(B9="","",IF(D9="Default",0,IFERROR(M9*Q9,0)+IFERROR(U9*Y9,0)+IFERROR(AC9*AG9,0)+IFERROR(AK9*AO9,0)+IFERROR(AS9*AW9,0)+IFERROR(BA9*BE9,0)))</f>
        <v/>
      </c>
      <c r="BH9" s="52" t="str">
        <f aca="false">IF(B9="","",IF(D9="Supplied SEFA",E9,BF9+BG9))</f>
        <v/>
      </c>
      <c r="BI9" s="51" t="str">
        <f aca="false">IF(B9="","",E9-BH9)</f>
        <v/>
      </c>
    </row>
    <row r="10" customFormat="false" ht="21.75" hidden="false" customHeight="true" outlineLevel="0" collapsed="false">
      <c r="A10" s="47"/>
      <c r="B10" s="47"/>
      <c r="C10" s="47"/>
      <c r="D10" s="47"/>
      <c r="E10" s="47"/>
      <c r="F10" s="48" t="n">
        <f aca="false">$B$4</f>
        <v>0.975</v>
      </c>
      <c r="G10" s="48" t="n">
        <f aca="false">$D$4</f>
        <v>1</v>
      </c>
      <c r="H10" s="49" t="str">
        <f aca="false">IF(B10="","",IFERROR(INDEX(Benchmark_Ref!$C$2:$C$318,MATCH(B10&amp;"|"&amp;C10,Benchmark_Ref!$F$2:$F$318,0)),"Check CN+Route"))</f>
        <v/>
      </c>
      <c r="I10" s="49" t="str">
        <f aca="false">IF(B10="","",IFERROR(INDEX(Benchmark_Ref!$D$2:$D$318,MATCH(B10&amp;"|"&amp;C10,Benchmark_Ref!$F$2:$F$318,0)),"Check CN+Route"))</f>
        <v/>
      </c>
      <c r="J10" s="47"/>
      <c r="K10" s="47"/>
      <c r="L10" s="47"/>
      <c r="M10" s="47"/>
      <c r="N10" s="47"/>
      <c r="O10" s="49" t="str">
        <f aca="false">IF(K10="","",IFERROR(INDEX(Benchmark_Ref!$C$2:$C$318,MATCH(K10&amp;"|"&amp;L10,Benchmark_Ref!$F$2:$F$318,0)),"Check CN+Route"))</f>
        <v/>
      </c>
      <c r="P10" s="50" t="str">
        <f aca="false">IF(K10="","",IFERROR(INDEX(Benchmark_Ref!$D$2:$D$318,MATCH(K10&amp;"|"&amp;L10,Benchmark_Ref!$F$2:$F$318,0)),""))</f>
        <v/>
      </c>
      <c r="Q10" s="49" t="str">
        <f aca="false">IF(K10="","",IF(N10="Default",$B$4*$D$4*P10,IF(N10="Actual",$B$4*$D$4*O10,IF(N10="Supplied SEFA",P10,""))))</f>
        <v/>
      </c>
      <c r="R10" s="47"/>
      <c r="S10" s="47"/>
      <c r="T10" s="47"/>
      <c r="U10" s="47"/>
      <c r="V10" s="47"/>
      <c r="W10" s="49" t="str">
        <f aca="false">IF(S10="","",IFERROR(INDEX(Benchmark_Ref!$C$2:$C$318,MATCH(S10&amp;"|"&amp;T10,Benchmark_Ref!$F$2:$F$318,0)),"Check CN+Route"))</f>
        <v/>
      </c>
      <c r="X10" s="50" t="str">
        <f aca="false">IF(S10="","",IFERROR(INDEX(Benchmark_Ref!$D$2:$D$318,MATCH(S10&amp;"|"&amp;T10,Benchmark_Ref!$F$2:$F$318,0)),""))</f>
        <v/>
      </c>
      <c r="Y10" s="49" t="str">
        <f aca="false">IF(S10="","",IF(V10="Default",$B$4*$D$4*X10,IF(V10="Actual",$B$4*$D$4*W10,IF(V10="Supplied SEFA",X10,""))))</f>
        <v/>
      </c>
      <c r="Z10" s="47"/>
      <c r="AA10" s="47"/>
      <c r="AB10" s="47"/>
      <c r="AC10" s="47"/>
      <c r="AD10" s="47"/>
      <c r="AE10" s="49" t="str">
        <f aca="false">IF(AA10="","",IFERROR(INDEX(Benchmark_Ref!$C$2:$C$318,MATCH(AA10&amp;"|"&amp;AB10,Benchmark_Ref!$F$2:$F$318,0)),"Check CN+Route"))</f>
        <v/>
      </c>
      <c r="AF10" s="50" t="str">
        <f aca="false">IF(AA10="","",IFERROR(INDEX(Benchmark_Ref!$D$2:$D$318,MATCH(AA10&amp;"|"&amp;AB10,Benchmark_Ref!$F$2:$F$318,0)),""))</f>
        <v/>
      </c>
      <c r="AG10" s="49" t="str">
        <f aca="false">IF(AA10="","",IF(AD10="Default",$B$4*$D$4*AF10,IF(AD10="Actual",$B$4*$D$4*AE10,IF(AD10="Supplied SEFA",AF10,""))))</f>
        <v/>
      </c>
      <c r="AH10" s="47"/>
      <c r="AI10" s="47"/>
      <c r="AJ10" s="47"/>
      <c r="AK10" s="47"/>
      <c r="AL10" s="47"/>
      <c r="AM10" s="49" t="str">
        <f aca="false">IF(AI10="","",IFERROR(INDEX(Benchmark_Ref!$C$2:$C$318,MATCH(AI10&amp;"|"&amp;AJ10,Benchmark_Ref!$F$2:$F$318,0)),"Check CN+Route"))</f>
        <v/>
      </c>
      <c r="AN10" s="50" t="str">
        <f aca="false">IF(AI10="","",IFERROR(INDEX(Benchmark_Ref!$D$2:$D$318,MATCH(AI10&amp;"|"&amp;AJ10,Benchmark_Ref!$F$2:$F$318,0)),""))</f>
        <v/>
      </c>
      <c r="AO10" s="49" t="str">
        <f aca="false">IF(AI10="","",IF(AL10="Default",$B$4*$D$4*AN10,IF(AL10="Actual",$B$4*$D$4*AM10,IF(AL10="Supplied SEFA",AN10,""))))</f>
        <v/>
      </c>
      <c r="AP10" s="47"/>
      <c r="AQ10" s="47"/>
      <c r="AR10" s="47"/>
      <c r="AS10" s="47"/>
      <c r="AT10" s="47"/>
      <c r="AU10" s="49" t="str">
        <f aca="false">IF(AQ10="","",IFERROR(INDEX(Benchmark_Ref!$C$2:$C$318,MATCH(AQ10&amp;"|"&amp;AR10,Benchmark_Ref!$F$2:$F$318,0)),"Check CN+Route"))</f>
        <v/>
      </c>
      <c r="AV10" s="50" t="str">
        <f aca="false">IF(AQ10="","",IFERROR(INDEX(Benchmark_Ref!$D$2:$D$318,MATCH(AQ10&amp;"|"&amp;AR10,Benchmark_Ref!$F$2:$F$318,0)),""))</f>
        <v/>
      </c>
      <c r="AW10" s="49" t="str">
        <f aca="false">IF(AQ10="","",IF(AT10="Default",$B$4*$D$4*AV10,IF(AT10="Actual",$B$4*$D$4*AU10,IF(AT10="Supplied SEFA",AV10,""))))</f>
        <v/>
      </c>
      <c r="AX10" s="47"/>
      <c r="AY10" s="47"/>
      <c r="AZ10" s="47"/>
      <c r="BA10" s="47"/>
      <c r="BB10" s="47"/>
      <c r="BC10" s="49" t="str">
        <f aca="false">IF(AY10="","",IFERROR(INDEX(Benchmark_Ref!$C$2:$C$318,MATCH(AY10&amp;"|"&amp;AZ10,Benchmark_Ref!$F$2:$F$318,0)),"Check CN+Route"))</f>
        <v/>
      </c>
      <c r="BD10" s="50" t="str">
        <f aca="false">IF(AY10="","",IFERROR(INDEX(Benchmark_Ref!$D$2:$D$318,MATCH(AY10&amp;"|"&amp;AZ10,Benchmark_Ref!$F$2:$F$318,0)),""))</f>
        <v/>
      </c>
      <c r="BE10" s="49" t="str">
        <f aca="false">IF(AY10="","",IF(BB10="Default",$B$4*$D$4*BD10,IF(BB10="Actual",$B$4*$D$4*BC10,IF(BB10="Supplied SEFA",BD10,""))))</f>
        <v/>
      </c>
      <c r="BF10" s="51" t="str">
        <f aca="false">IF(B10="","",IF(D10="Default",$B$4*$D$4*I10,$B$4*$D$4*H10))</f>
        <v/>
      </c>
      <c r="BG10" s="51" t="str">
        <f aca="false">IF(B10="","",IF(D10="Default",0,IFERROR(M10*Q10,0)+IFERROR(U10*Y10,0)+IFERROR(AC10*AG10,0)+IFERROR(AK10*AO10,0)+IFERROR(AS10*AW10,0)+IFERROR(BA10*BE10,0)))</f>
        <v/>
      </c>
      <c r="BH10" s="52" t="str">
        <f aca="false">IF(B10="","",IF(D10="Supplied SEFA",E10,BF10+BG10))</f>
        <v/>
      </c>
      <c r="BI10" s="51" t="str">
        <f aca="false">IF(B10="","",E10-BH10)</f>
        <v/>
      </c>
    </row>
    <row r="11" customFormat="false" ht="21.75" hidden="false" customHeight="true" outlineLevel="0" collapsed="false">
      <c r="A11" s="47"/>
      <c r="B11" s="47"/>
      <c r="C11" s="47"/>
      <c r="D11" s="47"/>
      <c r="E11" s="47"/>
      <c r="F11" s="48" t="n">
        <f aca="false">$B$4</f>
        <v>0.975</v>
      </c>
      <c r="G11" s="48" t="n">
        <f aca="false">$D$4</f>
        <v>1</v>
      </c>
      <c r="H11" s="49" t="str">
        <f aca="false">IF(B11="","",IFERROR(INDEX(Benchmark_Ref!$C$2:$C$318,MATCH(B11&amp;"|"&amp;C11,Benchmark_Ref!$F$2:$F$318,0)),"Check CN+Route"))</f>
        <v/>
      </c>
      <c r="I11" s="49" t="str">
        <f aca="false">IF(B11="","",IFERROR(INDEX(Benchmark_Ref!$D$2:$D$318,MATCH(B11&amp;"|"&amp;C11,Benchmark_Ref!$F$2:$F$318,0)),"Check CN+Route"))</f>
        <v/>
      </c>
      <c r="J11" s="47"/>
      <c r="K11" s="47"/>
      <c r="L11" s="47"/>
      <c r="M11" s="47"/>
      <c r="N11" s="47"/>
      <c r="O11" s="49" t="str">
        <f aca="false">IF(K11="","",IFERROR(INDEX(Benchmark_Ref!$C$2:$C$318,MATCH(K11&amp;"|"&amp;L11,Benchmark_Ref!$F$2:$F$318,0)),"Check CN+Route"))</f>
        <v/>
      </c>
      <c r="P11" s="50" t="str">
        <f aca="false">IF(K11="","",IFERROR(INDEX(Benchmark_Ref!$D$2:$D$318,MATCH(K11&amp;"|"&amp;L11,Benchmark_Ref!$F$2:$F$318,0)),""))</f>
        <v/>
      </c>
      <c r="Q11" s="49" t="str">
        <f aca="false">IF(K11="","",IF(N11="Default",$B$4*$D$4*P11,IF(N11="Actual",$B$4*$D$4*O11,IF(N11="Supplied SEFA",P11,""))))</f>
        <v/>
      </c>
      <c r="R11" s="47"/>
      <c r="S11" s="47"/>
      <c r="T11" s="47"/>
      <c r="U11" s="47"/>
      <c r="V11" s="47"/>
      <c r="W11" s="49" t="str">
        <f aca="false">IF(S11="","",IFERROR(INDEX(Benchmark_Ref!$C$2:$C$318,MATCH(S11&amp;"|"&amp;T11,Benchmark_Ref!$F$2:$F$318,0)),"Check CN+Route"))</f>
        <v/>
      </c>
      <c r="X11" s="50" t="str">
        <f aca="false">IF(S11="","",IFERROR(INDEX(Benchmark_Ref!$D$2:$D$318,MATCH(S11&amp;"|"&amp;T11,Benchmark_Ref!$F$2:$F$318,0)),""))</f>
        <v/>
      </c>
      <c r="Y11" s="49" t="str">
        <f aca="false">IF(S11="","",IF(V11="Default",$B$4*$D$4*X11,IF(V11="Actual",$B$4*$D$4*W11,IF(V11="Supplied SEFA",X11,""))))</f>
        <v/>
      </c>
      <c r="Z11" s="47"/>
      <c r="AA11" s="47"/>
      <c r="AB11" s="47"/>
      <c r="AC11" s="47"/>
      <c r="AD11" s="47"/>
      <c r="AE11" s="49" t="str">
        <f aca="false">IF(AA11="","",IFERROR(INDEX(Benchmark_Ref!$C$2:$C$318,MATCH(AA11&amp;"|"&amp;AB11,Benchmark_Ref!$F$2:$F$318,0)),"Check CN+Route"))</f>
        <v/>
      </c>
      <c r="AF11" s="50" t="str">
        <f aca="false">IF(AA11="","",IFERROR(INDEX(Benchmark_Ref!$D$2:$D$318,MATCH(AA11&amp;"|"&amp;AB11,Benchmark_Ref!$F$2:$F$318,0)),""))</f>
        <v/>
      </c>
      <c r="AG11" s="49" t="str">
        <f aca="false">IF(AA11="","",IF(AD11="Default",$B$4*$D$4*AF11,IF(AD11="Actual",$B$4*$D$4*AE11,IF(AD11="Supplied SEFA",AF11,""))))</f>
        <v/>
      </c>
      <c r="AH11" s="47"/>
      <c r="AI11" s="47"/>
      <c r="AJ11" s="47"/>
      <c r="AK11" s="47"/>
      <c r="AL11" s="47"/>
      <c r="AM11" s="49" t="str">
        <f aca="false">IF(AI11="","",IFERROR(INDEX(Benchmark_Ref!$C$2:$C$318,MATCH(AI11&amp;"|"&amp;AJ11,Benchmark_Ref!$F$2:$F$318,0)),"Check CN+Route"))</f>
        <v/>
      </c>
      <c r="AN11" s="50" t="str">
        <f aca="false">IF(AI11="","",IFERROR(INDEX(Benchmark_Ref!$D$2:$D$318,MATCH(AI11&amp;"|"&amp;AJ11,Benchmark_Ref!$F$2:$F$318,0)),""))</f>
        <v/>
      </c>
      <c r="AO11" s="49" t="str">
        <f aca="false">IF(AI11="","",IF(AL11="Default",$B$4*$D$4*AN11,IF(AL11="Actual",$B$4*$D$4*AM11,IF(AL11="Supplied SEFA",AN11,""))))</f>
        <v/>
      </c>
      <c r="AP11" s="47"/>
      <c r="AQ11" s="47"/>
      <c r="AR11" s="47"/>
      <c r="AS11" s="47"/>
      <c r="AT11" s="47"/>
      <c r="AU11" s="49" t="str">
        <f aca="false">IF(AQ11="","",IFERROR(INDEX(Benchmark_Ref!$C$2:$C$318,MATCH(AQ11&amp;"|"&amp;AR11,Benchmark_Ref!$F$2:$F$318,0)),"Check CN+Route"))</f>
        <v/>
      </c>
      <c r="AV11" s="50" t="str">
        <f aca="false">IF(AQ11="","",IFERROR(INDEX(Benchmark_Ref!$D$2:$D$318,MATCH(AQ11&amp;"|"&amp;AR11,Benchmark_Ref!$F$2:$F$318,0)),""))</f>
        <v/>
      </c>
      <c r="AW11" s="49" t="str">
        <f aca="false">IF(AQ11="","",IF(AT11="Default",$B$4*$D$4*AV11,IF(AT11="Actual",$B$4*$D$4*AU11,IF(AT11="Supplied SEFA",AV11,""))))</f>
        <v/>
      </c>
      <c r="AX11" s="47"/>
      <c r="AY11" s="47"/>
      <c r="AZ11" s="47"/>
      <c r="BA11" s="47"/>
      <c r="BB11" s="47"/>
      <c r="BC11" s="49" t="str">
        <f aca="false">IF(AY11="","",IFERROR(INDEX(Benchmark_Ref!$C$2:$C$318,MATCH(AY11&amp;"|"&amp;AZ11,Benchmark_Ref!$F$2:$F$318,0)),"Check CN+Route"))</f>
        <v/>
      </c>
      <c r="BD11" s="50" t="str">
        <f aca="false">IF(AY11="","",IFERROR(INDEX(Benchmark_Ref!$D$2:$D$318,MATCH(AY11&amp;"|"&amp;AZ11,Benchmark_Ref!$F$2:$F$318,0)),""))</f>
        <v/>
      </c>
      <c r="BE11" s="49" t="str">
        <f aca="false">IF(AY11="","",IF(BB11="Default",$B$4*$D$4*BD11,IF(BB11="Actual",$B$4*$D$4*BC11,IF(BB11="Supplied SEFA",BD11,""))))</f>
        <v/>
      </c>
      <c r="BF11" s="51" t="str">
        <f aca="false">IF(B11="","",IF(D11="Default",$B$4*$D$4*I11,$B$4*$D$4*H11))</f>
        <v/>
      </c>
      <c r="BG11" s="51" t="str">
        <f aca="false">IF(B11="","",IF(D11="Default",0,IFERROR(M11*Q11,0)+IFERROR(U11*Y11,0)+IFERROR(AC11*AG11,0)+IFERROR(AK11*AO11,0)+IFERROR(AS11*AW11,0)+IFERROR(BA11*BE11,0)))</f>
        <v/>
      </c>
      <c r="BH11" s="52" t="str">
        <f aca="false">IF(B11="","",IF(D11="Supplied SEFA",E11,BF11+BG11))</f>
        <v/>
      </c>
      <c r="BI11" s="51" t="str">
        <f aca="false">IF(B11="","",E11-BH11)</f>
        <v/>
      </c>
    </row>
    <row r="12" customFormat="false" ht="21.75" hidden="false" customHeight="true" outlineLevel="0" collapsed="false">
      <c r="A12" s="47"/>
      <c r="B12" s="47"/>
      <c r="C12" s="47"/>
      <c r="D12" s="47"/>
      <c r="E12" s="47"/>
      <c r="F12" s="48" t="n">
        <f aca="false">$B$4</f>
        <v>0.975</v>
      </c>
      <c r="G12" s="48" t="n">
        <f aca="false">$D$4</f>
        <v>1</v>
      </c>
      <c r="H12" s="49" t="str">
        <f aca="false">IF(B12="","",IFERROR(INDEX(Benchmark_Ref!$C$2:$C$318,MATCH(B12&amp;"|"&amp;C12,Benchmark_Ref!$F$2:$F$318,0)),"Check CN+Route"))</f>
        <v/>
      </c>
      <c r="I12" s="49" t="str">
        <f aca="false">IF(B12="","",IFERROR(INDEX(Benchmark_Ref!$D$2:$D$318,MATCH(B12&amp;"|"&amp;C12,Benchmark_Ref!$F$2:$F$318,0)),"Check CN+Route"))</f>
        <v/>
      </c>
      <c r="J12" s="47"/>
      <c r="K12" s="47"/>
      <c r="L12" s="47"/>
      <c r="M12" s="47"/>
      <c r="N12" s="47"/>
      <c r="O12" s="49" t="str">
        <f aca="false">IF(K12="","",IFERROR(INDEX(Benchmark_Ref!$C$2:$C$318,MATCH(K12&amp;"|"&amp;L12,Benchmark_Ref!$F$2:$F$318,0)),"Check CN+Route"))</f>
        <v/>
      </c>
      <c r="P12" s="50" t="str">
        <f aca="false">IF(K12="","",IFERROR(INDEX(Benchmark_Ref!$D$2:$D$318,MATCH(K12&amp;"|"&amp;L12,Benchmark_Ref!$F$2:$F$318,0)),""))</f>
        <v/>
      </c>
      <c r="Q12" s="49" t="str">
        <f aca="false">IF(K12="","",IF(N12="Default",$B$4*$D$4*P12,IF(N12="Actual",$B$4*$D$4*O12,IF(N12="Supplied SEFA",P12,""))))</f>
        <v/>
      </c>
      <c r="R12" s="47"/>
      <c r="S12" s="47"/>
      <c r="T12" s="47"/>
      <c r="U12" s="47"/>
      <c r="V12" s="47"/>
      <c r="W12" s="49" t="str">
        <f aca="false">IF(S12="","",IFERROR(INDEX(Benchmark_Ref!$C$2:$C$318,MATCH(S12&amp;"|"&amp;T12,Benchmark_Ref!$F$2:$F$318,0)),"Check CN+Route"))</f>
        <v/>
      </c>
      <c r="X12" s="50" t="str">
        <f aca="false">IF(S12="","",IFERROR(INDEX(Benchmark_Ref!$D$2:$D$318,MATCH(S12&amp;"|"&amp;T12,Benchmark_Ref!$F$2:$F$318,0)),""))</f>
        <v/>
      </c>
      <c r="Y12" s="49" t="str">
        <f aca="false">IF(S12="","",IF(V12="Default",$B$4*$D$4*X12,IF(V12="Actual",$B$4*$D$4*W12,IF(V12="Supplied SEFA",X12,""))))</f>
        <v/>
      </c>
      <c r="Z12" s="47"/>
      <c r="AA12" s="47"/>
      <c r="AB12" s="47"/>
      <c r="AC12" s="47"/>
      <c r="AD12" s="47"/>
      <c r="AE12" s="49" t="str">
        <f aca="false">IF(AA12="","",IFERROR(INDEX(Benchmark_Ref!$C$2:$C$318,MATCH(AA12&amp;"|"&amp;AB12,Benchmark_Ref!$F$2:$F$318,0)),"Check CN+Route"))</f>
        <v/>
      </c>
      <c r="AF12" s="50" t="str">
        <f aca="false">IF(AA12="","",IFERROR(INDEX(Benchmark_Ref!$D$2:$D$318,MATCH(AA12&amp;"|"&amp;AB12,Benchmark_Ref!$F$2:$F$318,0)),""))</f>
        <v/>
      </c>
      <c r="AG12" s="49" t="str">
        <f aca="false">IF(AA12="","",IF(AD12="Default",$B$4*$D$4*AF12,IF(AD12="Actual",$B$4*$D$4*AE12,IF(AD12="Supplied SEFA",AF12,""))))</f>
        <v/>
      </c>
      <c r="AH12" s="47"/>
      <c r="AI12" s="47"/>
      <c r="AJ12" s="47"/>
      <c r="AK12" s="47"/>
      <c r="AL12" s="47"/>
      <c r="AM12" s="49" t="str">
        <f aca="false">IF(AI12="","",IFERROR(INDEX(Benchmark_Ref!$C$2:$C$318,MATCH(AI12&amp;"|"&amp;AJ12,Benchmark_Ref!$F$2:$F$318,0)),"Check CN+Route"))</f>
        <v/>
      </c>
      <c r="AN12" s="50" t="str">
        <f aca="false">IF(AI12="","",IFERROR(INDEX(Benchmark_Ref!$D$2:$D$318,MATCH(AI12&amp;"|"&amp;AJ12,Benchmark_Ref!$F$2:$F$318,0)),""))</f>
        <v/>
      </c>
      <c r="AO12" s="49" t="str">
        <f aca="false">IF(AI12="","",IF(AL12="Default",$B$4*$D$4*AN12,IF(AL12="Actual",$B$4*$D$4*AM12,IF(AL12="Supplied SEFA",AN12,""))))</f>
        <v/>
      </c>
      <c r="AP12" s="47"/>
      <c r="AQ12" s="47"/>
      <c r="AR12" s="47"/>
      <c r="AS12" s="47"/>
      <c r="AT12" s="47"/>
      <c r="AU12" s="49" t="str">
        <f aca="false">IF(AQ12="","",IFERROR(INDEX(Benchmark_Ref!$C$2:$C$318,MATCH(AQ12&amp;"|"&amp;AR12,Benchmark_Ref!$F$2:$F$318,0)),"Check CN+Route"))</f>
        <v/>
      </c>
      <c r="AV12" s="50" t="str">
        <f aca="false">IF(AQ12="","",IFERROR(INDEX(Benchmark_Ref!$D$2:$D$318,MATCH(AQ12&amp;"|"&amp;AR12,Benchmark_Ref!$F$2:$F$318,0)),""))</f>
        <v/>
      </c>
      <c r="AW12" s="49" t="str">
        <f aca="false">IF(AQ12="","",IF(AT12="Default",$B$4*$D$4*AV12,IF(AT12="Actual",$B$4*$D$4*AU12,IF(AT12="Supplied SEFA",AV12,""))))</f>
        <v/>
      </c>
      <c r="AX12" s="47"/>
      <c r="AY12" s="47"/>
      <c r="AZ12" s="47"/>
      <c r="BA12" s="47"/>
      <c r="BB12" s="47"/>
      <c r="BC12" s="49" t="str">
        <f aca="false">IF(AY12="","",IFERROR(INDEX(Benchmark_Ref!$C$2:$C$318,MATCH(AY12&amp;"|"&amp;AZ12,Benchmark_Ref!$F$2:$F$318,0)),"Check CN+Route"))</f>
        <v/>
      </c>
      <c r="BD12" s="50" t="str">
        <f aca="false">IF(AY12="","",IFERROR(INDEX(Benchmark_Ref!$D$2:$D$318,MATCH(AY12&amp;"|"&amp;AZ12,Benchmark_Ref!$F$2:$F$318,0)),""))</f>
        <v/>
      </c>
      <c r="BE12" s="49" t="str">
        <f aca="false">IF(AY12="","",IF(BB12="Default",$B$4*$D$4*BD12,IF(BB12="Actual",$B$4*$D$4*BC12,IF(BB12="Supplied SEFA",BD12,""))))</f>
        <v/>
      </c>
      <c r="BF12" s="51" t="str">
        <f aca="false">IF(B12="","",IF(D12="Default",$B$4*$D$4*I12,$B$4*$D$4*H12))</f>
        <v/>
      </c>
      <c r="BG12" s="51" t="str">
        <f aca="false">IF(B12="","",IF(D12="Default",0,IFERROR(M12*Q12,0)+IFERROR(U12*Y12,0)+IFERROR(AC12*AG12,0)+IFERROR(AK12*AO12,0)+IFERROR(AS12*AW12,0)+IFERROR(BA12*BE12,0)))</f>
        <v/>
      </c>
      <c r="BH12" s="52" t="str">
        <f aca="false">IF(B12="","",IF(D12="Supplied SEFA",E12,BF12+BG12))</f>
        <v/>
      </c>
      <c r="BI12" s="51" t="str">
        <f aca="false">IF(B12="","",E12-BH12)</f>
        <v/>
      </c>
    </row>
    <row r="13" customFormat="false" ht="21.75" hidden="false" customHeight="true" outlineLevel="0" collapsed="false">
      <c r="A13" s="47"/>
      <c r="B13" s="47"/>
      <c r="C13" s="47"/>
      <c r="D13" s="47"/>
      <c r="E13" s="47"/>
      <c r="F13" s="48" t="n">
        <f aca="false">$B$4</f>
        <v>0.975</v>
      </c>
      <c r="G13" s="48" t="n">
        <f aca="false">$D$4</f>
        <v>1</v>
      </c>
      <c r="H13" s="49" t="str">
        <f aca="false">IF(B13="","",IFERROR(INDEX(Benchmark_Ref!$C$2:$C$318,MATCH(B13&amp;"|"&amp;C13,Benchmark_Ref!$F$2:$F$318,0)),"Check CN+Route"))</f>
        <v/>
      </c>
      <c r="I13" s="49" t="str">
        <f aca="false">IF(B13="","",IFERROR(INDEX(Benchmark_Ref!$D$2:$D$318,MATCH(B13&amp;"|"&amp;C13,Benchmark_Ref!$F$2:$F$318,0)),"Check CN+Route"))</f>
        <v/>
      </c>
      <c r="J13" s="47"/>
      <c r="K13" s="47"/>
      <c r="L13" s="47"/>
      <c r="M13" s="47"/>
      <c r="N13" s="47"/>
      <c r="O13" s="49" t="str">
        <f aca="false">IF(K13="","",IFERROR(INDEX(Benchmark_Ref!$C$2:$C$318,MATCH(K13&amp;"|"&amp;L13,Benchmark_Ref!$F$2:$F$318,0)),"Check CN+Route"))</f>
        <v/>
      </c>
      <c r="P13" s="50" t="str">
        <f aca="false">IF(K13="","",IFERROR(INDEX(Benchmark_Ref!$D$2:$D$318,MATCH(K13&amp;"|"&amp;L13,Benchmark_Ref!$F$2:$F$318,0)),""))</f>
        <v/>
      </c>
      <c r="Q13" s="49" t="str">
        <f aca="false">IF(K13="","",IF(N13="Default",$B$4*$D$4*P13,IF(N13="Actual",$B$4*$D$4*O13,IF(N13="Supplied SEFA",P13,""))))</f>
        <v/>
      </c>
      <c r="R13" s="47"/>
      <c r="S13" s="47"/>
      <c r="T13" s="47"/>
      <c r="U13" s="47"/>
      <c r="V13" s="47"/>
      <c r="W13" s="49" t="str">
        <f aca="false">IF(S13="","",IFERROR(INDEX(Benchmark_Ref!$C$2:$C$318,MATCH(S13&amp;"|"&amp;T13,Benchmark_Ref!$F$2:$F$318,0)),"Check CN+Route"))</f>
        <v/>
      </c>
      <c r="X13" s="50" t="str">
        <f aca="false">IF(S13="","",IFERROR(INDEX(Benchmark_Ref!$D$2:$D$318,MATCH(S13&amp;"|"&amp;T13,Benchmark_Ref!$F$2:$F$318,0)),""))</f>
        <v/>
      </c>
      <c r="Y13" s="49" t="str">
        <f aca="false">IF(S13="","",IF(V13="Default",$B$4*$D$4*X13,IF(V13="Actual",$B$4*$D$4*W13,IF(V13="Supplied SEFA",X13,""))))</f>
        <v/>
      </c>
      <c r="Z13" s="47"/>
      <c r="AA13" s="47"/>
      <c r="AB13" s="47"/>
      <c r="AC13" s="47"/>
      <c r="AD13" s="47"/>
      <c r="AE13" s="49" t="str">
        <f aca="false">IF(AA13="","",IFERROR(INDEX(Benchmark_Ref!$C$2:$C$318,MATCH(AA13&amp;"|"&amp;AB13,Benchmark_Ref!$F$2:$F$318,0)),"Check CN+Route"))</f>
        <v/>
      </c>
      <c r="AF13" s="50" t="str">
        <f aca="false">IF(AA13="","",IFERROR(INDEX(Benchmark_Ref!$D$2:$D$318,MATCH(AA13&amp;"|"&amp;AB13,Benchmark_Ref!$F$2:$F$318,0)),""))</f>
        <v/>
      </c>
      <c r="AG13" s="49" t="str">
        <f aca="false">IF(AA13="","",IF(AD13="Default",$B$4*$D$4*AF13,IF(AD13="Actual",$B$4*$D$4*AE13,IF(AD13="Supplied SEFA",AF13,""))))</f>
        <v/>
      </c>
      <c r="AH13" s="47"/>
      <c r="AI13" s="47"/>
      <c r="AJ13" s="47"/>
      <c r="AK13" s="47"/>
      <c r="AL13" s="47"/>
      <c r="AM13" s="49" t="str">
        <f aca="false">IF(AI13="","",IFERROR(INDEX(Benchmark_Ref!$C$2:$C$318,MATCH(AI13&amp;"|"&amp;AJ13,Benchmark_Ref!$F$2:$F$318,0)),"Check CN+Route"))</f>
        <v/>
      </c>
      <c r="AN13" s="50" t="str">
        <f aca="false">IF(AI13="","",IFERROR(INDEX(Benchmark_Ref!$D$2:$D$318,MATCH(AI13&amp;"|"&amp;AJ13,Benchmark_Ref!$F$2:$F$318,0)),""))</f>
        <v/>
      </c>
      <c r="AO13" s="49" t="str">
        <f aca="false">IF(AI13="","",IF(AL13="Default",$B$4*$D$4*AN13,IF(AL13="Actual",$B$4*$D$4*AM13,IF(AL13="Supplied SEFA",AN13,""))))</f>
        <v/>
      </c>
      <c r="AP13" s="47"/>
      <c r="AQ13" s="47"/>
      <c r="AR13" s="47"/>
      <c r="AS13" s="47"/>
      <c r="AT13" s="47"/>
      <c r="AU13" s="49" t="str">
        <f aca="false">IF(AQ13="","",IFERROR(INDEX(Benchmark_Ref!$C$2:$C$318,MATCH(AQ13&amp;"|"&amp;AR13,Benchmark_Ref!$F$2:$F$318,0)),"Check CN+Route"))</f>
        <v/>
      </c>
      <c r="AV13" s="50" t="str">
        <f aca="false">IF(AQ13="","",IFERROR(INDEX(Benchmark_Ref!$D$2:$D$318,MATCH(AQ13&amp;"|"&amp;AR13,Benchmark_Ref!$F$2:$F$318,0)),""))</f>
        <v/>
      </c>
      <c r="AW13" s="49" t="str">
        <f aca="false">IF(AQ13="","",IF(AT13="Default",$B$4*$D$4*AV13,IF(AT13="Actual",$B$4*$D$4*AU13,IF(AT13="Supplied SEFA",AV13,""))))</f>
        <v/>
      </c>
      <c r="AX13" s="47"/>
      <c r="AY13" s="47"/>
      <c r="AZ13" s="47"/>
      <c r="BA13" s="47"/>
      <c r="BB13" s="47"/>
      <c r="BC13" s="49" t="str">
        <f aca="false">IF(AY13="","",IFERROR(INDEX(Benchmark_Ref!$C$2:$C$318,MATCH(AY13&amp;"|"&amp;AZ13,Benchmark_Ref!$F$2:$F$318,0)),"Check CN+Route"))</f>
        <v/>
      </c>
      <c r="BD13" s="50" t="str">
        <f aca="false">IF(AY13="","",IFERROR(INDEX(Benchmark_Ref!$D$2:$D$318,MATCH(AY13&amp;"|"&amp;AZ13,Benchmark_Ref!$F$2:$F$318,0)),""))</f>
        <v/>
      </c>
      <c r="BE13" s="49" t="str">
        <f aca="false">IF(AY13="","",IF(BB13="Default",$B$4*$D$4*BD13,IF(BB13="Actual",$B$4*$D$4*BC13,IF(BB13="Supplied SEFA",BD13,""))))</f>
        <v/>
      </c>
      <c r="BF13" s="51" t="str">
        <f aca="false">IF(B13="","",IF(D13="Default",$B$4*$D$4*I13,$B$4*$D$4*H13))</f>
        <v/>
      </c>
      <c r="BG13" s="51" t="str">
        <f aca="false">IF(B13="","",IF(D13="Default",0,IFERROR(M13*Q13,0)+IFERROR(U13*Y13,0)+IFERROR(AC13*AG13,0)+IFERROR(AK13*AO13,0)+IFERROR(AS13*AW13,0)+IFERROR(BA13*BE13,0)))</f>
        <v/>
      </c>
      <c r="BH13" s="52" t="str">
        <f aca="false">IF(B13="","",IF(D13="Supplied SEFA",E13,BF13+BG13))</f>
        <v/>
      </c>
      <c r="BI13" s="51" t="str">
        <f aca="false">IF(B13="","",E13-BH13)</f>
        <v/>
      </c>
    </row>
    <row r="14" customFormat="false" ht="21.75" hidden="false" customHeight="true" outlineLevel="0" collapsed="false">
      <c r="A14" s="47"/>
      <c r="B14" s="47"/>
      <c r="C14" s="47"/>
      <c r="D14" s="47"/>
      <c r="E14" s="47"/>
      <c r="F14" s="48" t="n">
        <f aca="false">$B$4</f>
        <v>0.975</v>
      </c>
      <c r="G14" s="48" t="n">
        <f aca="false">$D$4</f>
        <v>1</v>
      </c>
      <c r="H14" s="49" t="str">
        <f aca="false">IF(B14="","",IFERROR(INDEX(Benchmark_Ref!$C$2:$C$318,MATCH(B14&amp;"|"&amp;C14,Benchmark_Ref!$F$2:$F$318,0)),"Check CN+Route"))</f>
        <v/>
      </c>
      <c r="I14" s="49" t="str">
        <f aca="false">IF(B14="","",IFERROR(INDEX(Benchmark_Ref!$D$2:$D$318,MATCH(B14&amp;"|"&amp;C14,Benchmark_Ref!$F$2:$F$318,0)),"Check CN+Route"))</f>
        <v/>
      </c>
      <c r="J14" s="47"/>
      <c r="K14" s="47"/>
      <c r="L14" s="47"/>
      <c r="M14" s="47"/>
      <c r="N14" s="47"/>
      <c r="O14" s="49" t="str">
        <f aca="false">IF(K14="","",IFERROR(INDEX(Benchmark_Ref!$C$2:$C$318,MATCH(K14&amp;"|"&amp;L14,Benchmark_Ref!$F$2:$F$318,0)),"Check CN+Route"))</f>
        <v/>
      </c>
      <c r="P14" s="50" t="str">
        <f aca="false">IF(K14="","",IFERROR(INDEX(Benchmark_Ref!$D$2:$D$318,MATCH(K14&amp;"|"&amp;L14,Benchmark_Ref!$F$2:$F$318,0)),""))</f>
        <v/>
      </c>
      <c r="Q14" s="49" t="str">
        <f aca="false">IF(K14="","",IF(N14="Default",$B$4*$D$4*P14,IF(N14="Actual",$B$4*$D$4*O14,IF(N14="Supplied SEFA",P14,""))))</f>
        <v/>
      </c>
      <c r="R14" s="47"/>
      <c r="S14" s="47"/>
      <c r="T14" s="47"/>
      <c r="U14" s="47"/>
      <c r="V14" s="47"/>
      <c r="W14" s="49" t="str">
        <f aca="false">IF(S14="","",IFERROR(INDEX(Benchmark_Ref!$C$2:$C$318,MATCH(S14&amp;"|"&amp;T14,Benchmark_Ref!$F$2:$F$318,0)),"Check CN+Route"))</f>
        <v/>
      </c>
      <c r="X14" s="50" t="str">
        <f aca="false">IF(S14="","",IFERROR(INDEX(Benchmark_Ref!$D$2:$D$318,MATCH(S14&amp;"|"&amp;T14,Benchmark_Ref!$F$2:$F$318,0)),""))</f>
        <v/>
      </c>
      <c r="Y14" s="49" t="str">
        <f aca="false">IF(S14="","",IF(V14="Default",$B$4*$D$4*X14,IF(V14="Actual",$B$4*$D$4*W14,IF(V14="Supplied SEFA",X14,""))))</f>
        <v/>
      </c>
      <c r="Z14" s="47"/>
      <c r="AA14" s="47"/>
      <c r="AB14" s="47"/>
      <c r="AC14" s="47"/>
      <c r="AD14" s="47"/>
      <c r="AE14" s="49" t="str">
        <f aca="false">IF(AA14="","",IFERROR(INDEX(Benchmark_Ref!$C$2:$C$318,MATCH(AA14&amp;"|"&amp;AB14,Benchmark_Ref!$F$2:$F$318,0)),"Check CN+Route"))</f>
        <v/>
      </c>
      <c r="AF14" s="50" t="str">
        <f aca="false">IF(AA14="","",IFERROR(INDEX(Benchmark_Ref!$D$2:$D$318,MATCH(AA14&amp;"|"&amp;AB14,Benchmark_Ref!$F$2:$F$318,0)),""))</f>
        <v/>
      </c>
      <c r="AG14" s="49" t="str">
        <f aca="false">IF(AA14="","",IF(AD14="Default",$B$4*$D$4*AF14,IF(AD14="Actual",$B$4*$D$4*AE14,IF(AD14="Supplied SEFA",AF14,""))))</f>
        <v/>
      </c>
      <c r="AH14" s="47"/>
      <c r="AI14" s="47"/>
      <c r="AJ14" s="47"/>
      <c r="AK14" s="47"/>
      <c r="AL14" s="47"/>
      <c r="AM14" s="49" t="str">
        <f aca="false">IF(AI14="","",IFERROR(INDEX(Benchmark_Ref!$C$2:$C$318,MATCH(AI14&amp;"|"&amp;AJ14,Benchmark_Ref!$F$2:$F$318,0)),"Check CN+Route"))</f>
        <v/>
      </c>
      <c r="AN14" s="50" t="str">
        <f aca="false">IF(AI14="","",IFERROR(INDEX(Benchmark_Ref!$D$2:$D$318,MATCH(AI14&amp;"|"&amp;AJ14,Benchmark_Ref!$F$2:$F$318,0)),""))</f>
        <v/>
      </c>
      <c r="AO14" s="49" t="str">
        <f aca="false">IF(AI14="","",IF(AL14="Default",$B$4*$D$4*AN14,IF(AL14="Actual",$B$4*$D$4*AM14,IF(AL14="Supplied SEFA",AN14,""))))</f>
        <v/>
      </c>
      <c r="AP14" s="47"/>
      <c r="AQ14" s="47"/>
      <c r="AR14" s="47"/>
      <c r="AS14" s="47"/>
      <c r="AT14" s="47"/>
      <c r="AU14" s="49" t="str">
        <f aca="false">IF(AQ14="","",IFERROR(INDEX(Benchmark_Ref!$C$2:$C$318,MATCH(AQ14&amp;"|"&amp;AR14,Benchmark_Ref!$F$2:$F$318,0)),"Check CN+Route"))</f>
        <v/>
      </c>
      <c r="AV14" s="50" t="str">
        <f aca="false">IF(AQ14="","",IFERROR(INDEX(Benchmark_Ref!$D$2:$D$318,MATCH(AQ14&amp;"|"&amp;AR14,Benchmark_Ref!$F$2:$F$318,0)),""))</f>
        <v/>
      </c>
      <c r="AW14" s="49" t="str">
        <f aca="false">IF(AQ14="","",IF(AT14="Default",$B$4*$D$4*AV14,IF(AT14="Actual",$B$4*$D$4*AU14,IF(AT14="Supplied SEFA",AV14,""))))</f>
        <v/>
      </c>
      <c r="AX14" s="47"/>
      <c r="AY14" s="47"/>
      <c r="AZ14" s="47"/>
      <c r="BA14" s="47"/>
      <c r="BB14" s="47"/>
      <c r="BC14" s="49" t="str">
        <f aca="false">IF(AY14="","",IFERROR(INDEX(Benchmark_Ref!$C$2:$C$318,MATCH(AY14&amp;"|"&amp;AZ14,Benchmark_Ref!$F$2:$F$318,0)),"Check CN+Route"))</f>
        <v/>
      </c>
      <c r="BD14" s="50" t="str">
        <f aca="false">IF(AY14="","",IFERROR(INDEX(Benchmark_Ref!$D$2:$D$318,MATCH(AY14&amp;"|"&amp;AZ14,Benchmark_Ref!$F$2:$F$318,0)),""))</f>
        <v/>
      </c>
      <c r="BE14" s="49" t="str">
        <f aca="false">IF(AY14="","",IF(BB14="Default",$B$4*$D$4*BD14,IF(BB14="Actual",$B$4*$D$4*BC14,IF(BB14="Supplied SEFA",BD14,""))))</f>
        <v/>
      </c>
      <c r="BF14" s="51" t="str">
        <f aca="false">IF(B14="","",IF(D14="Default",$B$4*$D$4*I14,$B$4*$D$4*H14))</f>
        <v/>
      </c>
      <c r="BG14" s="51" t="str">
        <f aca="false">IF(B14="","",IF(D14="Default",0,IFERROR(M14*Q14,0)+IFERROR(U14*Y14,0)+IFERROR(AC14*AG14,0)+IFERROR(AK14*AO14,0)+IFERROR(AS14*AW14,0)+IFERROR(BA14*BE14,0)))</f>
        <v/>
      </c>
      <c r="BH14" s="52" t="str">
        <f aca="false">IF(B14="","",IF(D14="Supplied SEFA",E14,BF14+BG14))</f>
        <v/>
      </c>
      <c r="BI14" s="51" t="str">
        <f aca="false">IF(B14="","",E14-BH14)</f>
        <v/>
      </c>
    </row>
    <row r="15" customFormat="false" ht="21.75" hidden="false" customHeight="true" outlineLevel="0" collapsed="false">
      <c r="A15" s="47"/>
      <c r="B15" s="47"/>
      <c r="C15" s="47"/>
      <c r="D15" s="47"/>
      <c r="E15" s="47"/>
      <c r="F15" s="48" t="n">
        <f aca="false">$B$4</f>
        <v>0.975</v>
      </c>
      <c r="G15" s="48" t="n">
        <f aca="false">$D$4</f>
        <v>1</v>
      </c>
      <c r="H15" s="49" t="str">
        <f aca="false">IF(B15="","",IFERROR(INDEX(Benchmark_Ref!$C$2:$C$318,MATCH(B15&amp;"|"&amp;C15,Benchmark_Ref!$F$2:$F$318,0)),"Check CN+Route"))</f>
        <v/>
      </c>
      <c r="I15" s="49" t="str">
        <f aca="false">IF(B15="","",IFERROR(INDEX(Benchmark_Ref!$D$2:$D$318,MATCH(B15&amp;"|"&amp;C15,Benchmark_Ref!$F$2:$F$318,0)),"Check CN+Route"))</f>
        <v/>
      </c>
      <c r="J15" s="47"/>
      <c r="K15" s="47"/>
      <c r="L15" s="47"/>
      <c r="M15" s="47"/>
      <c r="N15" s="47"/>
      <c r="O15" s="49" t="str">
        <f aca="false">IF(K15="","",IFERROR(INDEX(Benchmark_Ref!$C$2:$C$318,MATCH(K15&amp;"|"&amp;L15,Benchmark_Ref!$F$2:$F$318,0)),"Check CN+Route"))</f>
        <v/>
      </c>
      <c r="P15" s="50" t="str">
        <f aca="false">IF(K15="","",IFERROR(INDEX(Benchmark_Ref!$D$2:$D$318,MATCH(K15&amp;"|"&amp;L15,Benchmark_Ref!$F$2:$F$318,0)),""))</f>
        <v/>
      </c>
      <c r="Q15" s="49" t="str">
        <f aca="false">IF(K15="","",IF(N15="Default",$B$4*$D$4*P15,IF(N15="Actual",$B$4*$D$4*O15,IF(N15="Supplied SEFA",P15,""))))</f>
        <v/>
      </c>
      <c r="R15" s="47"/>
      <c r="S15" s="47"/>
      <c r="T15" s="47"/>
      <c r="U15" s="47"/>
      <c r="V15" s="47"/>
      <c r="W15" s="49" t="str">
        <f aca="false">IF(S15="","",IFERROR(INDEX(Benchmark_Ref!$C$2:$C$318,MATCH(S15&amp;"|"&amp;T15,Benchmark_Ref!$F$2:$F$318,0)),"Check CN+Route"))</f>
        <v/>
      </c>
      <c r="X15" s="50" t="str">
        <f aca="false">IF(S15="","",IFERROR(INDEX(Benchmark_Ref!$D$2:$D$318,MATCH(S15&amp;"|"&amp;T15,Benchmark_Ref!$F$2:$F$318,0)),""))</f>
        <v/>
      </c>
      <c r="Y15" s="49" t="str">
        <f aca="false">IF(S15="","",IF(V15="Default",$B$4*$D$4*X15,IF(V15="Actual",$B$4*$D$4*W15,IF(V15="Supplied SEFA",X15,""))))</f>
        <v/>
      </c>
      <c r="Z15" s="47"/>
      <c r="AA15" s="47"/>
      <c r="AB15" s="47"/>
      <c r="AC15" s="47"/>
      <c r="AD15" s="47"/>
      <c r="AE15" s="49" t="str">
        <f aca="false">IF(AA15="","",IFERROR(INDEX(Benchmark_Ref!$C$2:$C$318,MATCH(AA15&amp;"|"&amp;AB15,Benchmark_Ref!$F$2:$F$318,0)),"Check CN+Route"))</f>
        <v/>
      </c>
      <c r="AF15" s="50" t="str">
        <f aca="false">IF(AA15="","",IFERROR(INDEX(Benchmark_Ref!$D$2:$D$318,MATCH(AA15&amp;"|"&amp;AB15,Benchmark_Ref!$F$2:$F$318,0)),""))</f>
        <v/>
      </c>
      <c r="AG15" s="49" t="str">
        <f aca="false">IF(AA15="","",IF(AD15="Default",$B$4*$D$4*AF15,IF(AD15="Actual",$B$4*$D$4*AE15,IF(AD15="Supplied SEFA",AF15,""))))</f>
        <v/>
      </c>
      <c r="AH15" s="47"/>
      <c r="AI15" s="47"/>
      <c r="AJ15" s="47"/>
      <c r="AK15" s="47"/>
      <c r="AL15" s="47"/>
      <c r="AM15" s="49" t="str">
        <f aca="false">IF(AI15="","",IFERROR(INDEX(Benchmark_Ref!$C$2:$C$318,MATCH(AI15&amp;"|"&amp;AJ15,Benchmark_Ref!$F$2:$F$318,0)),"Check CN+Route"))</f>
        <v/>
      </c>
      <c r="AN15" s="50" t="str">
        <f aca="false">IF(AI15="","",IFERROR(INDEX(Benchmark_Ref!$D$2:$D$318,MATCH(AI15&amp;"|"&amp;AJ15,Benchmark_Ref!$F$2:$F$318,0)),""))</f>
        <v/>
      </c>
      <c r="AO15" s="49" t="str">
        <f aca="false">IF(AI15="","",IF(AL15="Default",$B$4*$D$4*AN15,IF(AL15="Actual",$B$4*$D$4*AM15,IF(AL15="Supplied SEFA",AN15,""))))</f>
        <v/>
      </c>
      <c r="AP15" s="47"/>
      <c r="AQ15" s="47"/>
      <c r="AR15" s="47"/>
      <c r="AS15" s="47"/>
      <c r="AT15" s="47"/>
      <c r="AU15" s="49" t="str">
        <f aca="false">IF(AQ15="","",IFERROR(INDEX(Benchmark_Ref!$C$2:$C$318,MATCH(AQ15&amp;"|"&amp;AR15,Benchmark_Ref!$F$2:$F$318,0)),"Check CN+Route"))</f>
        <v/>
      </c>
      <c r="AV15" s="50" t="str">
        <f aca="false">IF(AQ15="","",IFERROR(INDEX(Benchmark_Ref!$D$2:$D$318,MATCH(AQ15&amp;"|"&amp;AR15,Benchmark_Ref!$F$2:$F$318,0)),""))</f>
        <v/>
      </c>
      <c r="AW15" s="49" t="str">
        <f aca="false">IF(AQ15="","",IF(AT15="Default",$B$4*$D$4*AV15,IF(AT15="Actual",$B$4*$D$4*AU15,IF(AT15="Supplied SEFA",AV15,""))))</f>
        <v/>
      </c>
      <c r="AX15" s="47"/>
      <c r="AY15" s="47"/>
      <c r="AZ15" s="47"/>
      <c r="BA15" s="47"/>
      <c r="BB15" s="47"/>
      <c r="BC15" s="49" t="str">
        <f aca="false">IF(AY15="","",IFERROR(INDEX(Benchmark_Ref!$C$2:$C$318,MATCH(AY15&amp;"|"&amp;AZ15,Benchmark_Ref!$F$2:$F$318,0)),"Check CN+Route"))</f>
        <v/>
      </c>
      <c r="BD15" s="50" t="str">
        <f aca="false">IF(AY15="","",IFERROR(INDEX(Benchmark_Ref!$D$2:$D$318,MATCH(AY15&amp;"|"&amp;AZ15,Benchmark_Ref!$F$2:$F$318,0)),""))</f>
        <v/>
      </c>
      <c r="BE15" s="49" t="str">
        <f aca="false">IF(AY15="","",IF(BB15="Default",$B$4*$D$4*BD15,IF(BB15="Actual",$B$4*$D$4*BC15,IF(BB15="Supplied SEFA",BD15,""))))</f>
        <v/>
      </c>
      <c r="BF15" s="51" t="str">
        <f aca="false">IF(B15="","",IF(D15="Default",$B$4*$D$4*I15,$B$4*$D$4*H15))</f>
        <v/>
      </c>
      <c r="BG15" s="51" t="str">
        <f aca="false">IF(B15="","",IF(D15="Default",0,IFERROR(M15*Q15,0)+IFERROR(U15*Y15,0)+IFERROR(AC15*AG15,0)+IFERROR(AK15*AO15,0)+IFERROR(AS15*AW15,0)+IFERROR(BA15*BE15,0)))</f>
        <v/>
      </c>
      <c r="BH15" s="52" t="str">
        <f aca="false">IF(B15="","",IF(D15="Supplied SEFA",E15,BF15+BG15))</f>
        <v/>
      </c>
      <c r="BI15" s="51" t="str">
        <f aca="false">IF(B15="","",E15-BH15)</f>
        <v/>
      </c>
    </row>
    <row r="16" customFormat="false" ht="21.75" hidden="false" customHeight="true" outlineLevel="0" collapsed="false">
      <c r="A16" s="47"/>
      <c r="B16" s="47"/>
      <c r="C16" s="47"/>
      <c r="D16" s="47"/>
      <c r="E16" s="47"/>
      <c r="F16" s="48" t="n">
        <f aca="false">$B$4</f>
        <v>0.975</v>
      </c>
      <c r="G16" s="48" t="n">
        <f aca="false">$D$4</f>
        <v>1</v>
      </c>
      <c r="H16" s="49" t="str">
        <f aca="false">IF(B16="","",IFERROR(INDEX(Benchmark_Ref!$C$2:$C$318,MATCH(B16&amp;"|"&amp;C16,Benchmark_Ref!$F$2:$F$318,0)),"Check CN+Route"))</f>
        <v/>
      </c>
      <c r="I16" s="49" t="str">
        <f aca="false">IF(B16="","",IFERROR(INDEX(Benchmark_Ref!$D$2:$D$318,MATCH(B16&amp;"|"&amp;C16,Benchmark_Ref!$F$2:$F$318,0)),"Check CN+Route"))</f>
        <v/>
      </c>
      <c r="J16" s="47"/>
      <c r="K16" s="47"/>
      <c r="L16" s="47"/>
      <c r="M16" s="47"/>
      <c r="N16" s="47"/>
      <c r="O16" s="49" t="str">
        <f aca="false">IF(K16="","",IFERROR(INDEX(Benchmark_Ref!$C$2:$C$318,MATCH(K16&amp;"|"&amp;L16,Benchmark_Ref!$F$2:$F$318,0)),"Check CN+Route"))</f>
        <v/>
      </c>
      <c r="P16" s="50" t="str">
        <f aca="false">IF(K16="","",IFERROR(INDEX(Benchmark_Ref!$D$2:$D$318,MATCH(K16&amp;"|"&amp;L16,Benchmark_Ref!$F$2:$F$318,0)),""))</f>
        <v/>
      </c>
      <c r="Q16" s="49" t="str">
        <f aca="false">IF(K16="","",IF(N16="Default",$B$4*$D$4*P16,IF(N16="Actual",$B$4*$D$4*O16,IF(N16="Supplied SEFA",P16,""))))</f>
        <v/>
      </c>
      <c r="R16" s="47"/>
      <c r="S16" s="47"/>
      <c r="T16" s="47"/>
      <c r="U16" s="47"/>
      <c r="V16" s="47"/>
      <c r="W16" s="49" t="str">
        <f aca="false">IF(S16="","",IFERROR(INDEX(Benchmark_Ref!$C$2:$C$318,MATCH(S16&amp;"|"&amp;T16,Benchmark_Ref!$F$2:$F$318,0)),"Check CN+Route"))</f>
        <v/>
      </c>
      <c r="X16" s="50" t="str">
        <f aca="false">IF(S16="","",IFERROR(INDEX(Benchmark_Ref!$D$2:$D$318,MATCH(S16&amp;"|"&amp;T16,Benchmark_Ref!$F$2:$F$318,0)),""))</f>
        <v/>
      </c>
      <c r="Y16" s="49" t="str">
        <f aca="false">IF(S16="","",IF(V16="Default",$B$4*$D$4*X16,IF(V16="Actual",$B$4*$D$4*W16,IF(V16="Supplied SEFA",X16,""))))</f>
        <v/>
      </c>
      <c r="Z16" s="47"/>
      <c r="AA16" s="47"/>
      <c r="AB16" s="47"/>
      <c r="AC16" s="47"/>
      <c r="AD16" s="47"/>
      <c r="AE16" s="49" t="str">
        <f aca="false">IF(AA16="","",IFERROR(INDEX(Benchmark_Ref!$C$2:$C$318,MATCH(AA16&amp;"|"&amp;AB16,Benchmark_Ref!$F$2:$F$318,0)),"Check CN+Route"))</f>
        <v/>
      </c>
      <c r="AF16" s="50" t="str">
        <f aca="false">IF(AA16="","",IFERROR(INDEX(Benchmark_Ref!$D$2:$D$318,MATCH(AA16&amp;"|"&amp;AB16,Benchmark_Ref!$F$2:$F$318,0)),""))</f>
        <v/>
      </c>
      <c r="AG16" s="49" t="str">
        <f aca="false">IF(AA16="","",IF(AD16="Default",$B$4*$D$4*AF16,IF(AD16="Actual",$B$4*$D$4*AE16,IF(AD16="Supplied SEFA",AF16,""))))</f>
        <v/>
      </c>
      <c r="AH16" s="47"/>
      <c r="AI16" s="47"/>
      <c r="AJ16" s="47"/>
      <c r="AK16" s="47"/>
      <c r="AL16" s="47"/>
      <c r="AM16" s="49" t="str">
        <f aca="false">IF(AI16="","",IFERROR(INDEX(Benchmark_Ref!$C$2:$C$318,MATCH(AI16&amp;"|"&amp;AJ16,Benchmark_Ref!$F$2:$F$318,0)),"Check CN+Route"))</f>
        <v/>
      </c>
      <c r="AN16" s="50" t="str">
        <f aca="false">IF(AI16="","",IFERROR(INDEX(Benchmark_Ref!$D$2:$D$318,MATCH(AI16&amp;"|"&amp;AJ16,Benchmark_Ref!$F$2:$F$318,0)),""))</f>
        <v/>
      </c>
      <c r="AO16" s="49" t="str">
        <f aca="false">IF(AI16="","",IF(AL16="Default",$B$4*$D$4*AN16,IF(AL16="Actual",$B$4*$D$4*AM16,IF(AL16="Supplied SEFA",AN16,""))))</f>
        <v/>
      </c>
      <c r="AP16" s="47"/>
      <c r="AQ16" s="47"/>
      <c r="AR16" s="47"/>
      <c r="AS16" s="47"/>
      <c r="AT16" s="47"/>
      <c r="AU16" s="49" t="str">
        <f aca="false">IF(AQ16="","",IFERROR(INDEX(Benchmark_Ref!$C$2:$C$318,MATCH(AQ16&amp;"|"&amp;AR16,Benchmark_Ref!$F$2:$F$318,0)),"Check CN+Route"))</f>
        <v/>
      </c>
      <c r="AV16" s="50" t="str">
        <f aca="false">IF(AQ16="","",IFERROR(INDEX(Benchmark_Ref!$D$2:$D$318,MATCH(AQ16&amp;"|"&amp;AR16,Benchmark_Ref!$F$2:$F$318,0)),""))</f>
        <v/>
      </c>
      <c r="AW16" s="49" t="str">
        <f aca="false">IF(AQ16="","",IF(AT16="Default",$B$4*$D$4*AV16,IF(AT16="Actual",$B$4*$D$4*AU16,IF(AT16="Supplied SEFA",AV16,""))))</f>
        <v/>
      </c>
      <c r="AX16" s="47"/>
      <c r="AY16" s="47"/>
      <c r="AZ16" s="47"/>
      <c r="BA16" s="47"/>
      <c r="BB16" s="47"/>
      <c r="BC16" s="49" t="str">
        <f aca="false">IF(AY16="","",IFERROR(INDEX(Benchmark_Ref!$C$2:$C$318,MATCH(AY16&amp;"|"&amp;AZ16,Benchmark_Ref!$F$2:$F$318,0)),"Check CN+Route"))</f>
        <v/>
      </c>
      <c r="BD16" s="50" t="str">
        <f aca="false">IF(AY16="","",IFERROR(INDEX(Benchmark_Ref!$D$2:$D$318,MATCH(AY16&amp;"|"&amp;AZ16,Benchmark_Ref!$F$2:$F$318,0)),""))</f>
        <v/>
      </c>
      <c r="BE16" s="49" t="str">
        <f aca="false">IF(AY16="","",IF(BB16="Default",$B$4*$D$4*BD16,IF(BB16="Actual",$B$4*$D$4*BC16,IF(BB16="Supplied SEFA",BD16,""))))</f>
        <v/>
      </c>
      <c r="BF16" s="51" t="str">
        <f aca="false">IF(B16="","",IF(D16="Default",$B$4*$D$4*I16,$B$4*$D$4*H16))</f>
        <v/>
      </c>
      <c r="BG16" s="51" t="str">
        <f aca="false">IF(B16="","",IF(D16="Default",0,IFERROR(M16*Q16,0)+IFERROR(U16*Y16,0)+IFERROR(AC16*AG16,0)+IFERROR(AK16*AO16,0)+IFERROR(AS16*AW16,0)+IFERROR(BA16*BE16,0)))</f>
        <v/>
      </c>
      <c r="BH16" s="52" t="str">
        <f aca="false">IF(B16="","",IF(D16="Supplied SEFA",E16,BF16+BG16))</f>
        <v/>
      </c>
      <c r="BI16" s="51" t="str">
        <f aca="false">IF(B16="","",E16-BH16)</f>
        <v/>
      </c>
    </row>
    <row r="17" customFormat="false" ht="21.75" hidden="false" customHeight="true" outlineLevel="0" collapsed="false">
      <c r="A17" s="47"/>
      <c r="B17" s="47"/>
      <c r="C17" s="47"/>
      <c r="D17" s="47"/>
      <c r="E17" s="47"/>
      <c r="F17" s="48" t="n">
        <f aca="false">$B$4</f>
        <v>0.975</v>
      </c>
      <c r="G17" s="48" t="n">
        <f aca="false">$D$4</f>
        <v>1</v>
      </c>
      <c r="H17" s="49" t="str">
        <f aca="false">IF(B17="","",IFERROR(INDEX(Benchmark_Ref!$C$2:$C$318,MATCH(B17&amp;"|"&amp;C17,Benchmark_Ref!$F$2:$F$318,0)),"Check CN+Route"))</f>
        <v/>
      </c>
      <c r="I17" s="49" t="str">
        <f aca="false">IF(B17="","",IFERROR(INDEX(Benchmark_Ref!$D$2:$D$318,MATCH(B17&amp;"|"&amp;C17,Benchmark_Ref!$F$2:$F$318,0)),"Check CN+Route"))</f>
        <v/>
      </c>
      <c r="J17" s="47"/>
      <c r="K17" s="47"/>
      <c r="L17" s="47"/>
      <c r="M17" s="47"/>
      <c r="N17" s="47"/>
      <c r="O17" s="49" t="str">
        <f aca="false">IF(K17="","",IFERROR(INDEX(Benchmark_Ref!$C$2:$C$318,MATCH(K17&amp;"|"&amp;L17,Benchmark_Ref!$F$2:$F$318,0)),"Check CN+Route"))</f>
        <v/>
      </c>
      <c r="P17" s="50" t="str">
        <f aca="false">IF(K17="","",IFERROR(INDEX(Benchmark_Ref!$D$2:$D$318,MATCH(K17&amp;"|"&amp;L17,Benchmark_Ref!$F$2:$F$318,0)),""))</f>
        <v/>
      </c>
      <c r="Q17" s="49" t="str">
        <f aca="false">IF(K17="","",IF(N17="Default",$B$4*$D$4*P17,IF(N17="Actual",$B$4*$D$4*O17,IF(N17="Supplied SEFA",P17,""))))</f>
        <v/>
      </c>
      <c r="R17" s="47"/>
      <c r="S17" s="47"/>
      <c r="T17" s="47"/>
      <c r="U17" s="47"/>
      <c r="V17" s="47"/>
      <c r="W17" s="49" t="str">
        <f aca="false">IF(S17="","",IFERROR(INDEX(Benchmark_Ref!$C$2:$C$318,MATCH(S17&amp;"|"&amp;T17,Benchmark_Ref!$F$2:$F$318,0)),"Check CN+Route"))</f>
        <v/>
      </c>
      <c r="X17" s="50" t="str">
        <f aca="false">IF(S17="","",IFERROR(INDEX(Benchmark_Ref!$D$2:$D$318,MATCH(S17&amp;"|"&amp;T17,Benchmark_Ref!$F$2:$F$318,0)),""))</f>
        <v/>
      </c>
      <c r="Y17" s="49" t="str">
        <f aca="false">IF(S17="","",IF(V17="Default",$B$4*$D$4*X17,IF(V17="Actual",$B$4*$D$4*W17,IF(V17="Supplied SEFA",X17,""))))</f>
        <v/>
      </c>
      <c r="Z17" s="47"/>
      <c r="AA17" s="47"/>
      <c r="AB17" s="47"/>
      <c r="AC17" s="47"/>
      <c r="AD17" s="47"/>
      <c r="AE17" s="49" t="str">
        <f aca="false">IF(AA17="","",IFERROR(INDEX(Benchmark_Ref!$C$2:$C$318,MATCH(AA17&amp;"|"&amp;AB17,Benchmark_Ref!$F$2:$F$318,0)),"Check CN+Route"))</f>
        <v/>
      </c>
      <c r="AF17" s="50" t="str">
        <f aca="false">IF(AA17="","",IFERROR(INDEX(Benchmark_Ref!$D$2:$D$318,MATCH(AA17&amp;"|"&amp;AB17,Benchmark_Ref!$F$2:$F$318,0)),""))</f>
        <v/>
      </c>
      <c r="AG17" s="49" t="str">
        <f aca="false">IF(AA17="","",IF(AD17="Default",$B$4*$D$4*AF17,IF(AD17="Actual",$B$4*$D$4*AE17,IF(AD17="Supplied SEFA",AF17,""))))</f>
        <v/>
      </c>
      <c r="AH17" s="47"/>
      <c r="AI17" s="47"/>
      <c r="AJ17" s="47"/>
      <c r="AK17" s="47"/>
      <c r="AL17" s="47"/>
      <c r="AM17" s="49" t="str">
        <f aca="false">IF(AI17="","",IFERROR(INDEX(Benchmark_Ref!$C$2:$C$318,MATCH(AI17&amp;"|"&amp;AJ17,Benchmark_Ref!$F$2:$F$318,0)),"Check CN+Route"))</f>
        <v/>
      </c>
      <c r="AN17" s="50" t="str">
        <f aca="false">IF(AI17="","",IFERROR(INDEX(Benchmark_Ref!$D$2:$D$318,MATCH(AI17&amp;"|"&amp;AJ17,Benchmark_Ref!$F$2:$F$318,0)),""))</f>
        <v/>
      </c>
      <c r="AO17" s="49" t="str">
        <f aca="false">IF(AI17="","",IF(AL17="Default",$B$4*$D$4*AN17,IF(AL17="Actual",$B$4*$D$4*AM17,IF(AL17="Supplied SEFA",AN17,""))))</f>
        <v/>
      </c>
      <c r="AP17" s="47"/>
      <c r="AQ17" s="47"/>
      <c r="AR17" s="47"/>
      <c r="AS17" s="47"/>
      <c r="AT17" s="47"/>
      <c r="AU17" s="49" t="str">
        <f aca="false">IF(AQ17="","",IFERROR(INDEX(Benchmark_Ref!$C$2:$C$318,MATCH(AQ17&amp;"|"&amp;AR17,Benchmark_Ref!$F$2:$F$318,0)),"Check CN+Route"))</f>
        <v/>
      </c>
      <c r="AV17" s="50" t="str">
        <f aca="false">IF(AQ17="","",IFERROR(INDEX(Benchmark_Ref!$D$2:$D$318,MATCH(AQ17&amp;"|"&amp;AR17,Benchmark_Ref!$F$2:$F$318,0)),""))</f>
        <v/>
      </c>
      <c r="AW17" s="49" t="str">
        <f aca="false">IF(AQ17="","",IF(AT17="Default",$B$4*$D$4*AV17,IF(AT17="Actual",$B$4*$D$4*AU17,IF(AT17="Supplied SEFA",AV17,""))))</f>
        <v/>
      </c>
      <c r="AX17" s="47"/>
      <c r="AY17" s="47"/>
      <c r="AZ17" s="47"/>
      <c r="BA17" s="47"/>
      <c r="BB17" s="47"/>
      <c r="BC17" s="49" t="str">
        <f aca="false">IF(AY17="","",IFERROR(INDEX(Benchmark_Ref!$C$2:$C$318,MATCH(AY17&amp;"|"&amp;AZ17,Benchmark_Ref!$F$2:$F$318,0)),"Check CN+Route"))</f>
        <v/>
      </c>
      <c r="BD17" s="50" t="str">
        <f aca="false">IF(AY17="","",IFERROR(INDEX(Benchmark_Ref!$D$2:$D$318,MATCH(AY17&amp;"|"&amp;AZ17,Benchmark_Ref!$F$2:$F$318,0)),""))</f>
        <v/>
      </c>
      <c r="BE17" s="49" t="str">
        <f aca="false">IF(AY17="","",IF(BB17="Default",$B$4*$D$4*BD17,IF(BB17="Actual",$B$4*$D$4*BC17,IF(BB17="Supplied SEFA",BD17,""))))</f>
        <v/>
      </c>
      <c r="BF17" s="51" t="str">
        <f aca="false">IF(B17="","",IF(D17="Default",$B$4*$D$4*I17,$B$4*$D$4*H17))</f>
        <v/>
      </c>
      <c r="BG17" s="51" t="str">
        <f aca="false">IF(B17="","",IF(D17="Default",0,IFERROR(M17*Q17,0)+IFERROR(U17*Y17,0)+IFERROR(AC17*AG17,0)+IFERROR(AK17*AO17,0)+IFERROR(AS17*AW17,0)+IFERROR(BA17*BE17,0)))</f>
        <v/>
      </c>
      <c r="BH17" s="52" t="str">
        <f aca="false">IF(B17="","",IF(D17="Supplied SEFA",E17,BF17+BG17))</f>
        <v/>
      </c>
      <c r="BI17" s="51" t="str">
        <f aca="false">IF(B17="","",E17-BH17)</f>
        <v/>
      </c>
    </row>
    <row r="18" customFormat="false" ht="21.75" hidden="false" customHeight="true" outlineLevel="0" collapsed="false">
      <c r="A18" s="47"/>
      <c r="B18" s="47"/>
      <c r="C18" s="47"/>
      <c r="D18" s="47"/>
      <c r="E18" s="47"/>
      <c r="F18" s="48" t="n">
        <f aca="false">$B$4</f>
        <v>0.975</v>
      </c>
      <c r="G18" s="48" t="n">
        <f aca="false">$D$4</f>
        <v>1</v>
      </c>
      <c r="H18" s="49" t="str">
        <f aca="false">IF(B18="","",IFERROR(INDEX(Benchmark_Ref!$C$2:$C$318,MATCH(B18&amp;"|"&amp;C18,Benchmark_Ref!$F$2:$F$318,0)),"Check CN+Route"))</f>
        <v/>
      </c>
      <c r="I18" s="49" t="str">
        <f aca="false">IF(B18="","",IFERROR(INDEX(Benchmark_Ref!$D$2:$D$318,MATCH(B18&amp;"|"&amp;C18,Benchmark_Ref!$F$2:$F$318,0)),"Check CN+Route"))</f>
        <v/>
      </c>
      <c r="J18" s="47"/>
      <c r="K18" s="47"/>
      <c r="L18" s="47"/>
      <c r="M18" s="47"/>
      <c r="N18" s="47"/>
      <c r="O18" s="49" t="str">
        <f aca="false">IF(K18="","",IFERROR(INDEX(Benchmark_Ref!$C$2:$C$318,MATCH(K18&amp;"|"&amp;L18,Benchmark_Ref!$F$2:$F$318,0)),"Check CN+Route"))</f>
        <v/>
      </c>
      <c r="P18" s="50" t="str">
        <f aca="false">IF(K18="","",IFERROR(INDEX(Benchmark_Ref!$D$2:$D$318,MATCH(K18&amp;"|"&amp;L18,Benchmark_Ref!$F$2:$F$318,0)),""))</f>
        <v/>
      </c>
      <c r="Q18" s="49" t="str">
        <f aca="false">IF(K18="","",IF(N18="Default",$B$4*$D$4*P18,IF(N18="Actual",$B$4*$D$4*O18,IF(N18="Supplied SEFA",P18,""))))</f>
        <v/>
      </c>
      <c r="R18" s="47"/>
      <c r="S18" s="47"/>
      <c r="T18" s="47"/>
      <c r="U18" s="47"/>
      <c r="V18" s="47"/>
      <c r="W18" s="49" t="str">
        <f aca="false">IF(S18="","",IFERROR(INDEX(Benchmark_Ref!$C$2:$C$318,MATCH(S18&amp;"|"&amp;T18,Benchmark_Ref!$F$2:$F$318,0)),"Check CN+Route"))</f>
        <v/>
      </c>
      <c r="X18" s="50" t="str">
        <f aca="false">IF(S18="","",IFERROR(INDEX(Benchmark_Ref!$D$2:$D$318,MATCH(S18&amp;"|"&amp;T18,Benchmark_Ref!$F$2:$F$318,0)),""))</f>
        <v/>
      </c>
      <c r="Y18" s="49" t="str">
        <f aca="false">IF(S18="","",IF(V18="Default",$B$4*$D$4*X18,IF(V18="Actual",$B$4*$D$4*W18,IF(V18="Supplied SEFA",X18,""))))</f>
        <v/>
      </c>
      <c r="Z18" s="47"/>
      <c r="AA18" s="47"/>
      <c r="AB18" s="47"/>
      <c r="AC18" s="47"/>
      <c r="AD18" s="47"/>
      <c r="AE18" s="49" t="str">
        <f aca="false">IF(AA18="","",IFERROR(INDEX(Benchmark_Ref!$C$2:$C$318,MATCH(AA18&amp;"|"&amp;AB18,Benchmark_Ref!$F$2:$F$318,0)),"Check CN+Route"))</f>
        <v/>
      </c>
      <c r="AF18" s="50" t="str">
        <f aca="false">IF(AA18="","",IFERROR(INDEX(Benchmark_Ref!$D$2:$D$318,MATCH(AA18&amp;"|"&amp;AB18,Benchmark_Ref!$F$2:$F$318,0)),""))</f>
        <v/>
      </c>
      <c r="AG18" s="49" t="str">
        <f aca="false">IF(AA18="","",IF(AD18="Default",$B$4*$D$4*AF18,IF(AD18="Actual",$B$4*$D$4*AE18,IF(AD18="Supplied SEFA",AF18,""))))</f>
        <v/>
      </c>
      <c r="AH18" s="47"/>
      <c r="AI18" s="47"/>
      <c r="AJ18" s="47"/>
      <c r="AK18" s="47"/>
      <c r="AL18" s="47"/>
      <c r="AM18" s="49" t="str">
        <f aca="false">IF(AI18="","",IFERROR(INDEX(Benchmark_Ref!$C$2:$C$318,MATCH(AI18&amp;"|"&amp;AJ18,Benchmark_Ref!$F$2:$F$318,0)),"Check CN+Route"))</f>
        <v/>
      </c>
      <c r="AN18" s="50" t="str">
        <f aca="false">IF(AI18="","",IFERROR(INDEX(Benchmark_Ref!$D$2:$D$318,MATCH(AI18&amp;"|"&amp;AJ18,Benchmark_Ref!$F$2:$F$318,0)),""))</f>
        <v/>
      </c>
      <c r="AO18" s="49" t="str">
        <f aca="false">IF(AI18="","",IF(AL18="Default",$B$4*$D$4*AN18,IF(AL18="Actual",$B$4*$D$4*AM18,IF(AL18="Supplied SEFA",AN18,""))))</f>
        <v/>
      </c>
      <c r="AP18" s="47"/>
      <c r="AQ18" s="47"/>
      <c r="AR18" s="47"/>
      <c r="AS18" s="47"/>
      <c r="AT18" s="47"/>
      <c r="AU18" s="49" t="str">
        <f aca="false">IF(AQ18="","",IFERROR(INDEX(Benchmark_Ref!$C$2:$C$318,MATCH(AQ18&amp;"|"&amp;AR18,Benchmark_Ref!$F$2:$F$318,0)),"Check CN+Route"))</f>
        <v/>
      </c>
      <c r="AV18" s="50" t="str">
        <f aca="false">IF(AQ18="","",IFERROR(INDEX(Benchmark_Ref!$D$2:$D$318,MATCH(AQ18&amp;"|"&amp;AR18,Benchmark_Ref!$F$2:$F$318,0)),""))</f>
        <v/>
      </c>
      <c r="AW18" s="49" t="str">
        <f aca="false">IF(AQ18="","",IF(AT18="Default",$B$4*$D$4*AV18,IF(AT18="Actual",$B$4*$D$4*AU18,IF(AT18="Supplied SEFA",AV18,""))))</f>
        <v/>
      </c>
      <c r="AX18" s="47"/>
      <c r="AY18" s="47"/>
      <c r="AZ18" s="47"/>
      <c r="BA18" s="47"/>
      <c r="BB18" s="47"/>
      <c r="BC18" s="49" t="str">
        <f aca="false">IF(AY18="","",IFERROR(INDEX(Benchmark_Ref!$C$2:$C$318,MATCH(AY18&amp;"|"&amp;AZ18,Benchmark_Ref!$F$2:$F$318,0)),"Check CN+Route"))</f>
        <v/>
      </c>
      <c r="BD18" s="50" t="str">
        <f aca="false">IF(AY18="","",IFERROR(INDEX(Benchmark_Ref!$D$2:$D$318,MATCH(AY18&amp;"|"&amp;AZ18,Benchmark_Ref!$F$2:$F$318,0)),""))</f>
        <v/>
      </c>
      <c r="BE18" s="49" t="str">
        <f aca="false">IF(AY18="","",IF(BB18="Default",$B$4*$D$4*BD18,IF(BB18="Actual",$B$4*$D$4*BC18,IF(BB18="Supplied SEFA",BD18,""))))</f>
        <v/>
      </c>
      <c r="BF18" s="51" t="str">
        <f aca="false">IF(B18="","",IF(D18="Default",$B$4*$D$4*I18,$B$4*$D$4*H18))</f>
        <v/>
      </c>
      <c r="BG18" s="51" t="str">
        <f aca="false">IF(B18="","",IF(D18="Default",0,IFERROR(M18*Q18,0)+IFERROR(U18*Y18,0)+IFERROR(AC18*AG18,0)+IFERROR(AK18*AO18,0)+IFERROR(AS18*AW18,0)+IFERROR(BA18*BE18,0)))</f>
        <v/>
      </c>
      <c r="BH18" s="52" t="str">
        <f aca="false">IF(B18="","",IF(D18="Supplied SEFA",E18,BF18+BG18))</f>
        <v/>
      </c>
      <c r="BI18" s="51" t="str">
        <f aca="false">IF(B18="","",E18-BH18)</f>
        <v/>
      </c>
    </row>
    <row r="19" customFormat="false" ht="21.75" hidden="false" customHeight="true" outlineLevel="0" collapsed="false">
      <c r="A19" s="47"/>
      <c r="B19" s="47"/>
      <c r="C19" s="47"/>
      <c r="D19" s="47"/>
      <c r="E19" s="47"/>
      <c r="F19" s="48" t="n">
        <f aca="false">$B$4</f>
        <v>0.975</v>
      </c>
      <c r="G19" s="48" t="n">
        <f aca="false">$D$4</f>
        <v>1</v>
      </c>
      <c r="H19" s="49" t="str">
        <f aca="false">IF(B19="","",IFERROR(INDEX(Benchmark_Ref!$C$2:$C$318,MATCH(B19&amp;"|"&amp;C19,Benchmark_Ref!$F$2:$F$318,0)),"Check CN+Route"))</f>
        <v/>
      </c>
      <c r="I19" s="49" t="str">
        <f aca="false">IF(B19="","",IFERROR(INDEX(Benchmark_Ref!$D$2:$D$318,MATCH(B19&amp;"|"&amp;C19,Benchmark_Ref!$F$2:$F$318,0)),"Check CN+Route"))</f>
        <v/>
      </c>
      <c r="J19" s="47"/>
      <c r="K19" s="47"/>
      <c r="L19" s="47"/>
      <c r="M19" s="47"/>
      <c r="N19" s="47"/>
      <c r="O19" s="49" t="str">
        <f aca="false">IF(K19="","",IFERROR(INDEX(Benchmark_Ref!$C$2:$C$318,MATCH(K19&amp;"|"&amp;L19,Benchmark_Ref!$F$2:$F$318,0)),"Check CN+Route"))</f>
        <v/>
      </c>
      <c r="P19" s="50" t="str">
        <f aca="false">IF(K19="","",IFERROR(INDEX(Benchmark_Ref!$D$2:$D$318,MATCH(K19&amp;"|"&amp;L19,Benchmark_Ref!$F$2:$F$318,0)),""))</f>
        <v/>
      </c>
      <c r="Q19" s="49" t="str">
        <f aca="false">IF(K19="","",IF(N19="Default",$B$4*$D$4*P19,IF(N19="Actual",$B$4*$D$4*O19,IF(N19="Supplied SEFA",P19,""))))</f>
        <v/>
      </c>
      <c r="R19" s="47"/>
      <c r="S19" s="47"/>
      <c r="T19" s="47"/>
      <c r="U19" s="47"/>
      <c r="V19" s="47"/>
      <c r="W19" s="49" t="str">
        <f aca="false">IF(S19="","",IFERROR(INDEX(Benchmark_Ref!$C$2:$C$318,MATCH(S19&amp;"|"&amp;T19,Benchmark_Ref!$F$2:$F$318,0)),"Check CN+Route"))</f>
        <v/>
      </c>
      <c r="X19" s="50" t="str">
        <f aca="false">IF(S19="","",IFERROR(INDEX(Benchmark_Ref!$D$2:$D$318,MATCH(S19&amp;"|"&amp;T19,Benchmark_Ref!$F$2:$F$318,0)),""))</f>
        <v/>
      </c>
      <c r="Y19" s="49" t="str">
        <f aca="false">IF(S19="","",IF(V19="Default",$B$4*$D$4*X19,IF(V19="Actual",$B$4*$D$4*W19,IF(V19="Supplied SEFA",X19,""))))</f>
        <v/>
      </c>
      <c r="Z19" s="47"/>
      <c r="AA19" s="47"/>
      <c r="AB19" s="47"/>
      <c r="AC19" s="47"/>
      <c r="AD19" s="47"/>
      <c r="AE19" s="49" t="str">
        <f aca="false">IF(AA19="","",IFERROR(INDEX(Benchmark_Ref!$C$2:$C$318,MATCH(AA19&amp;"|"&amp;AB19,Benchmark_Ref!$F$2:$F$318,0)),"Check CN+Route"))</f>
        <v/>
      </c>
      <c r="AF19" s="50" t="str">
        <f aca="false">IF(AA19="","",IFERROR(INDEX(Benchmark_Ref!$D$2:$D$318,MATCH(AA19&amp;"|"&amp;AB19,Benchmark_Ref!$F$2:$F$318,0)),""))</f>
        <v/>
      </c>
      <c r="AG19" s="49" t="str">
        <f aca="false">IF(AA19="","",IF(AD19="Default",$B$4*$D$4*AF19,IF(AD19="Actual",$B$4*$D$4*AE19,IF(AD19="Supplied SEFA",AF19,""))))</f>
        <v/>
      </c>
      <c r="AH19" s="47"/>
      <c r="AI19" s="47"/>
      <c r="AJ19" s="47"/>
      <c r="AK19" s="47"/>
      <c r="AL19" s="47"/>
      <c r="AM19" s="49" t="str">
        <f aca="false">IF(AI19="","",IFERROR(INDEX(Benchmark_Ref!$C$2:$C$318,MATCH(AI19&amp;"|"&amp;AJ19,Benchmark_Ref!$F$2:$F$318,0)),"Check CN+Route"))</f>
        <v/>
      </c>
      <c r="AN19" s="50" t="str">
        <f aca="false">IF(AI19="","",IFERROR(INDEX(Benchmark_Ref!$D$2:$D$318,MATCH(AI19&amp;"|"&amp;AJ19,Benchmark_Ref!$F$2:$F$318,0)),""))</f>
        <v/>
      </c>
      <c r="AO19" s="49" t="str">
        <f aca="false">IF(AI19="","",IF(AL19="Default",$B$4*$D$4*AN19,IF(AL19="Actual",$B$4*$D$4*AM19,IF(AL19="Supplied SEFA",AN19,""))))</f>
        <v/>
      </c>
      <c r="AP19" s="47"/>
      <c r="AQ19" s="47"/>
      <c r="AR19" s="47"/>
      <c r="AS19" s="47"/>
      <c r="AT19" s="47"/>
      <c r="AU19" s="49" t="str">
        <f aca="false">IF(AQ19="","",IFERROR(INDEX(Benchmark_Ref!$C$2:$C$318,MATCH(AQ19&amp;"|"&amp;AR19,Benchmark_Ref!$F$2:$F$318,0)),"Check CN+Route"))</f>
        <v/>
      </c>
      <c r="AV19" s="50" t="str">
        <f aca="false">IF(AQ19="","",IFERROR(INDEX(Benchmark_Ref!$D$2:$D$318,MATCH(AQ19&amp;"|"&amp;AR19,Benchmark_Ref!$F$2:$F$318,0)),""))</f>
        <v/>
      </c>
      <c r="AW19" s="49" t="str">
        <f aca="false">IF(AQ19="","",IF(AT19="Default",$B$4*$D$4*AV19,IF(AT19="Actual",$B$4*$D$4*AU19,IF(AT19="Supplied SEFA",AV19,""))))</f>
        <v/>
      </c>
      <c r="AX19" s="47"/>
      <c r="AY19" s="47"/>
      <c r="AZ19" s="47"/>
      <c r="BA19" s="47"/>
      <c r="BB19" s="47"/>
      <c r="BC19" s="49" t="str">
        <f aca="false">IF(AY19="","",IFERROR(INDEX(Benchmark_Ref!$C$2:$C$318,MATCH(AY19&amp;"|"&amp;AZ19,Benchmark_Ref!$F$2:$F$318,0)),"Check CN+Route"))</f>
        <v/>
      </c>
      <c r="BD19" s="50" t="str">
        <f aca="false">IF(AY19="","",IFERROR(INDEX(Benchmark_Ref!$D$2:$D$318,MATCH(AY19&amp;"|"&amp;AZ19,Benchmark_Ref!$F$2:$F$318,0)),""))</f>
        <v/>
      </c>
      <c r="BE19" s="49" t="str">
        <f aca="false">IF(AY19="","",IF(BB19="Default",$B$4*$D$4*BD19,IF(BB19="Actual",$B$4*$D$4*BC19,IF(BB19="Supplied SEFA",BD19,""))))</f>
        <v/>
      </c>
      <c r="BF19" s="51" t="str">
        <f aca="false">IF(B19="","",IF(D19="Default",$B$4*$D$4*I19,$B$4*$D$4*H19))</f>
        <v/>
      </c>
      <c r="BG19" s="51" t="str">
        <f aca="false">IF(B19="","",IF(D19="Default",0,IFERROR(M19*Q19,0)+IFERROR(U19*Y19,0)+IFERROR(AC19*AG19,0)+IFERROR(AK19*AO19,0)+IFERROR(AS19*AW19,0)+IFERROR(BA19*BE19,0)))</f>
        <v/>
      </c>
      <c r="BH19" s="52" t="str">
        <f aca="false">IF(B19="","",IF(D19="Supplied SEFA",E19,BF19+BG19))</f>
        <v/>
      </c>
      <c r="BI19" s="51" t="str">
        <f aca="false">IF(B19="","",E19-BH19)</f>
        <v/>
      </c>
    </row>
    <row r="20" customFormat="false" ht="21.75" hidden="false" customHeight="true" outlineLevel="0" collapsed="false">
      <c r="A20" s="47"/>
      <c r="B20" s="47"/>
      <c r="C20" s="47"/>
      <c r="D20" s="47"/>
      <c r="E20" s="47"/>
      <c r="F20" s="48" t="n">
        <f aca="false">$B$4</f>
        <v>0.975</v>
      </c>
      <c r="G20" s="48" t="n">
        <f aca="false">$D$4</f>
        <v>1</v>
      </c>
      <c r="H20" s="49" t="str">
        <f aca="false">IF(B20="","",IFERROR(INDEX(Benchmark_Ref!$C$2:$C$318,MATCH(B20&amp;"|"&amp;C20,Benchmark_Ref!$F$2:$F$318,0)),"Check CN+Route"))</f>
        <v/>
      </c>
      <c r="I20" s="49" t="str">
        <f aca="false">IF(B20="","",IFERROR(INDEX(Benchmark_Ref!$D$2:$D$318,MATCH(B20&amp;"|"&amp;C20,Benchmark_Ref!$F$2:$F$318,0)),"Check CN+Route"))</f>
        <v/>
      </c>
      <c r="J20" s="47"/>
      <c r="K20" s="47"/>
      <c r="L20" s="47"/>
      <c r="M20" s="47"/>
      <c r="N20" s="47"/>
      <c r="O20" s="49" t="str">
        <f aca="false">IF(K20="","",IFERROR(INDEX(Benchmark_Ref!$C$2:$C$318,MATCH(K20&amp;"|"&amp;L20,Benchmark_Ref!$F$2:$F$318,0)),"Check CN+Route"))</f>
        <v/>
      </c>
      <c r="P20" s="50" t="str">
        <f aca="false">IF(K20="","",IFERROR(INDEX(Benchmark_Ref!$D$2:$D$318,MATCH(K20&amp;"|"&amp;L20,Benchmark_Ref!$F$2:$F$318,0)),""))</f>
        <v/>
      </c>
      <c r="Q20" s="49" t="str">
        <f aca="false">IF(K20="","",IF(N20="Default",$B$4*$D$4*P20,IF(N20="Actual",$B$4*$D$4*O20,IF(N20="Supplied SEFA",P20,""))))</f>
        <v/>
      </c>
      <c r="R20" s="47"/>
      <c r="S20" s="47"/>
      <c r="T20" s="47"/>
      <c r="U20" s="47"/>
      <c r="V20" s="47"/>
      <c r="W20" s="49" t="str">
        <f aca="false">IF(S20="","",IFERROR(INDEX(Benchmark_Ref!$C$2:$C$318,MATCH(S20&amp;"|"&amp;T20,Benchmark_Ref!$F$2:$F$318,0)),"Check CN+Route"))</f>
        <v/>
      </c>
      <c r="X20" s="50" t="str">
        <f aca="false">IF(S20="","",IFERROR(INDEX(Benchmark_Ref!$D$2:$D$318,MATCH(S20&amp;"|"&amp;T20,Benchmark_Ref!$F$2:$F$318,0)),""))</f>
        <v/>
      </c>
      <c r="Y20" s="49" t="str">
        <f aca="false">IF(S20="","",IF(V20="Default",$B$4*$D$4*X20,IF(V20="Actual",$B$4*$D$4*W20,IF(V20="Supplied SEFA",X20,""))))</f>
        <v/>
      </c>
      <c r="Z20" s="47"/>
      <c r="AA20" s="47"/>
      <c r="AB20" s="47"/>
      <c r="AC20" s="47"/>
      <c r="AD20" s="47"/>
      <c r="AE20" s="49" t="str">
        <f aca="false">IF(AA20="","",IFERROR(INDEX(Benchmark_Ref!$C$2:$C$318,MATCH(AA20&amp;"|"&amp;AB20,Benchmark_Ref!$F$2:$F$318,0)),"Check CN+Route"))</f>
        <v/>
      </c>
      <c r="AF20" s="50" t="str">
        <f aca="false">IF(AA20="","",IFERROR(INDEX(Benchmark_Ref!$D$2:$D$318,MATCH(AA20&amp;"|"&amp;AB20,Benchmark_Ref!$F$2:$F$318,0)),""))</f>
        <v/>
      </c>
      <c r="AG20" s="49" t="str">
        <f aca="false">IF(AA20="","",IF(AD20="Default",$B$4*$D$4*AF20,IF(AD20="Actual",$B$4*$D$4*AE20,IF(AD20="Supplied SEFA",AF20,""))))</f>
        <v/>
      </c>
      <c r="AH20" s="47"/>
      <c r="AI20" s="47"/>
      <c r="AJ20" s="47"/>
      <c r="AK20" s="47"/>
      <c r="AL20" s="47"/>
      <c r="AM20" s="49" t="str">
        <f aca="false">IF(AI20="","",IFERROR(INDEX(Benchmark_Ref!$C$2:$C$318,MATCH(AI20&amp;"|"&amp;AJ20,Benchmark_Ref!$F$2:$F$318,0)),"Check CN+Route"))</f>
        <v/>
      </c>
      <c r="AN20" s="50" t="str">
        <f aca="false">IF(AI20="","",IFERROR(INDEX(Benchmark_Ref!$D$2:$D$318,MATCH(AI20&amp;"|"&amp;AJ20,Benchmark_Ref!$F$2:$F$318,0)),""))</f>
        <v/>
      </c>
      <c r="AO20" s="49" t="str">
        <f aca="false">IF(AI20="","",IF(AL20="Default",$B$4*$D$4*AN20,IF(AL20="Actual",$B$4*$D$4*AM20,IF(AL20="Supplied SEFA",AN20,""))))</f>
        <v/>
      </c>
      <c r="AP20" s="47"/>
      <c r="AQ20" s="47"/>
      <c r="AR20" s="47"/>
      <c r="AS20" s="47"/>
      <c r="AT20" s="47"/>
      <c r="AU20" s="49" t="str">
        <f aca="false">IF(AQ20="","",IFERROR(INDEX(Benchmark_Ref!$C$2:$C$318,MATCH(AQ20&amp;"|"&amp;AR20,Benchmark_Ref!$F$2:$F$318,0)),"Check CN+Route"))</f>
        <v/>
      </c>
      <c r="AV20" s="50" t="str">
        <f aca="false">IF(AQ20="","",IFERROR(INDEX(Benchmark_Ref!$D$2:$D$318,MATCH(AQ20&amp;"|"&amp;AR20,Benchmark_Ref!$F$2:$F$318,0)),""))</f>
        <v/>
      </c>
      <c r="AW20" s="49" t="str">
        <f aca="false">IF(AQ20="","",IF(AT20="Default",$B$4*$D$4*AV20,IF(AT20="Actual",$B$4*$D$4*AU20,IF(AT20="Supplied SEFA",AV20,""))))</f>
        <v/>
      </c>
      <c r="AX20" s="47"/>
      <c r="AY20" s="47"/>
      <c r="AZ20" s="47"/>
      <c r="BA20" s="47"/>
      <c r="BB20" s="47"/>
      <c r="BC20" s="49" t="str">
        <f aca="false">IF(AY20="","",IFERROR(INDEX(Benchmark_Ref!$C$2:$C$318,MATCH(AY20&amp;"|"&amp;AZ20,Benchmark_Ref!$F$2:$F$318,0)),"Check CN+Route"))</f>
        <v/>
      </c>
      <c r="BD20" s="50" t="str">
        <f aca="false">IF(AY20="","",IFERROR(INDEX(Benchmark_Ref!$D$2:$D$318,MATCH(AY20&amp;"|"&amp;AZ20,Benchmark_Ref!$F$2:$F$318,0)),""))</f>
        <v/>
      </c>
      <c r="BE20" s="49" t="str">
        <f aca="false">IF(AY20="","",IF(BB20="Default",$B$4*$D$4*BD20,IF(BB20="Actual",$B$4*$D$4*BC20,IF(BB20="Supplied SEFA",BD20,""))))</f>
        <v/>
      </c>
      <c r="BF20" s="51" t="str">
        <f aca="false">IF(B20="","",IF(D20="Default",$B$4*$D$4*I20,$B$4*$D$4*H20))</f>
        <v/>
      </c>
      <c r="BG20" s="51" t="str">
        <f aca="false">IF(B20="","",IF(D20="Default",0,IFERROR(M20*Q20,0)+IFERROR(U20*Y20,0)+IFERROR(AC20*AG20,0)+IFERROR(AK20*AO20,0)+IFERROR(AS20*AW20,0)+IFERROR(BA20*BE20,0)))</f>
        <v/>
      </c>
      <c r="BH20" s="52" t="str">
        <f aca="false">IF(B20="","",IF(D20="Supplied SEFA",E20,BF20+BG20))</f>
        <v/>
      </c>
      <c r="BI20" s="51" t="str">
        <f aca="false">IF(B20="","",E20-BH20)</f>
        <v/>
      </c>
    </row>
    <row r="21" customFormat="false" ht="21.75" hidden="false" customHeight="true" outlineLevel="0" collapsed="false">
      <c r="A21" s="47"/>
      <c r="B21" s="47"/>
      <c r="C21" s="47"/>
      <c r="D21" s="47"/>
      <c r="E21" s="47"/>
      <c r="F21" s="48" t="n">
        <f aca="false">$B$4</f>
        <v>0.975</v>
      </c>
      <c r="G21" s="48" t="n">
        <f aca="false">$D$4</f>
        <v>1</v>
      </c>
      <c r="H21" s="49" t="str">
        <f aca="false">IF(B21="","",IFERROR(INDEX(Benchmark_Ref!$C$2:$C$318,MATCH(B21&amp;"|"&amp;C21,Benchmark_Ref!$F$2:$F$318,0)),"Check CN+Route"))</f>
        <v/>
      </c>
      <c r="I21" s="49" t="str">
        <f aca="false">IF(B21="","",IFERROR(INDEX(Benchmark_Ref!$D$2:$D$318,MATCH(B21&amp;"|"&amp;C21,Benchmark_Ref!$F$2:$F$318,0)),"Check CN+Route"))</f>
        <v/>
      </c>
      <c r="J21" s="47"/>
      <c r="K21" s="47"/>
      <c r="L21" s="47"/>
      <c r="M21" s="47"/>
      <c r="N21" s="47"/>
      <c r="O21" s="49" t="str">
        <f aca="false">IF(K21="","",IFERROR(INDEX(Benchmark_Ref!$C$2:$C$318,MATCH(K21&amp;"|"&amp;L21,Benchmark_Ref!$F$2:$F$318,0)),"Check CN+Route"))</f>
        <v/>
      </c>
      <c r="P21" s="50" t="str">
        <f aca="false">IF(K21="","",IFERROR(INDEX(Benchmark_Ref!$D$2:$D$318,MATCH(K21&amp;"|"&amp;L21,Benchmark_Ref!$F$2:$F$318,0)),""))</f>
        <v/>
      </c>
      <c r="Q21" s="49" t="str">
        <f aca="false">IF(K21="","",IF(N21="Default",$B$4*$D$4*P21,IF(N21="Actual",$B$4*$D$4*O21,IF(N21="Supplied SEFA",P21,""))))</f>
        <v/>
      </c>
      <c r="R21" s="47"/>
      <c r="S21" s="47"/>
      <c r="T21" s="47"/>
      <c r="U21" s="47"/>
      <c r="V21" s="47"/>
      <c r="W21" s="49" t="str">
        <f aca="false">IF(S21="","",IFERROR(INDEX(Benchmark_Ref!$C$2:$C$318,MATCH(S21&amp;"|"&amp;T21,Benchmark_Ref!$F$2:$F$318,0)),"Check CN+Route"))</f>
        <v/>
      </c>
      <c r="X21" s="50" t="str">
        <f aca="false">IF(S21="","",IFERROR(INDEX(Benchmark_Ref!$D$2:$D$318,MATCH(S21&amp;"|"&amp;T21,Benchmark_Ref!$F$2:$F$318,0)),""))</f>
        <v/>
      </c>
      <c r="Y21" s="49" t="str">
        <f aca="false">IF(S21="","",IF(V21="Default",$B$4*$D$4*X21,IF(V21="Actual",$B$4*$D$4*W21,IF(V21="Supplied SEFA",X21,""))))</f>
        <v/>
      </c>
      <c r="Z21" s="47"/>
      <c r="AA21" s="47"/>
      <c r="AB21" s="47"/>
      <c r="AC21" s="47"/>
      <c r="AD21" s="47"/>
      <c r="AE21" s="49" t="str">
        <f aca="false">IF(AA21="","",IFERROR(INDEX(Benchmark_Ref!$C$2:$C$318,MATCH(AA21&amp;"|"&amp;AB21,Benchmark_Ref!$F$2:$F$318,0)),"Check CN+Route"))</f>
        <v/>
      </c>
      <c r="AF21" s="50" t="str">
        <f aca="false">IF(AA21="","",IFERROR(INDEX(Benchmark_Ref!$D$2:$D$318,MATCH(AA21&amp;"|"&amp;AB21,Benchmark_Ref!$F$2:$F$318,0)),""))</f>
        <v/>
      </c>
      <c r="AG21" s="49" t="str">
        <f aca="false">IF(AA21="","",IF(AD21="Default",$B$4*$D$4*AF21,IF(AD21="Actual",$B$4*$D$4*AE21,IF(AD21="Supplied SEFA",AF21,""))))</f>
        <v/>
      </c>
      <c r="AH21" s="47"/>
      <c r="AI21" s="47"/>
      <c r="AJ21" s="47"/>
      <c r="AK21" s="47"/>
      <c r="AL21" s="47"/>
      <c r="AM21" s="49" t="str">
        <f aca="false">IF(AI21="","",IFERROR(INDEX(Benchmark_Ref!$C$2:$C$318,MATCH(AI21&amp;"|"&amp;AJ21,Benchmark_Ref!$F$2:$F$318,0)),"Check CN+Route"))</f>
        <v/>
      </c>
      <c r="AN21" s="50" t="str">
        <f aca="false">IF(AI21="","",IFERROR(INDEX(Benchmark_Ref!$D$2:$D$318,MATCH(AI21&amp;"|"&amp;AJ21,Benchmark_Ref!$F$2:$F$318,0)),""))</f>
        <v/>
      </c>
      <c r="AO21" s="49" t="str">
        <f aca="false">IF(AI21="","",IF(AL21="Default",$B$4*$D$4*AN21,IF(AL21="Actual",$B$4*$D$4*AM21,IF(AL21="Supplied SEFA",AN21,""))))</f>
        <v/>
      </c>
      <c r="AP21" s="47"/>
      <c r="AQ21" s="47"/>
      <c r="AR21" s="47"/>
      <c r="AS21" s="47"/>
      <c r="AT21" s="47"/>
      <c r="AU21" s="49" t="str">
        <f aca="false">IF(AQ21="","",IFERROR(INDEX(Benchmark_Ref!$C$2:$C$318,MATCH(AQ21&amp;"|"&amp;AR21,Benchmark_Ref!$F$2:$F$318,0)),"Check CN+Route"))</f>
        <v/>
      </c>
      <c r="AV21" s="50" t="str">
        <f aca="false">IF(AQ21="","",IFERROR(INDEX(Benchmark_Ref!$D$2:$D$318,MATCH(AQ21&amp;"|"&amp;AR21,Benchmark_Ref!$F$2:$F$318,0)),""))</f>
        <v/>
      </c>
      <c r="AW21" s="49" t="str">
        <f aca="false">IF(AQ21="","",IF(AT21="Default",$B$4*$D$4*AV21,IF(AT21="Actual",$B$4*$D$4*AU21,IF(AT21="Supplied SEFA",AV21,""))))</f>
        <v/>
      </c>
      <c r="AX21" s="47"/>
      <c r="AY21" s="47"/>
      <c r="AZ21" s="47"/>
      <c r="BA21" s="47"/>
      <c r="BB21" s="47"/>
      <c r="BC21" s="49" t="str">
        <f aca="false">IF(AY21="","",IFERROR(INDEX(Benchmark_Ref!$C$2:$C$318,MATCH(AY21&amp;"|"&amp;AZ21,Benchmark_Ref!$F$2:$F$318,0)),"Check CN+Route"))</f>
        <v/>
      </c>
      <c r="BD21" s="50" t="str">
        <f aca="false">IF(AY21="","",IFERROR(INDEX(Benchmark_Ref!$D$2:$D$318,MATCH(AY21&amp;"|"&amp;AZ21,Benchmark_Ref!$F$2:$F$318,0)),""))</f>
        <v/>
      </c>
      <c r="BE21" s="49" t="str">
        <f aca="false">IF(AY21="","",IF(BB21="Default",$B$4*$D$4*BD21,IF(BB21="Actual",$B$4*$D$4*BC21,IF(BB21="Supplied SEFA",BD21,""))))</f>
        <v/>
      </c>
      <c r="BF21" s="51" t="str">
        <f aca="false">IF(B21="","",IF(D21="Default",$B$4*$D$4*I21,$B$4*$D$4*H21))</f>
        <v/>
      </c>
      <c r="BG21" s="51" t="str">
        <f aca="false">IF(B21="","",IF(D21="Default",0,IFERROR(M21*Q21,0)+IFERROR(U21*Y21,0)+IFERROR(AC21*AG21,0)+IFERROR(AK21*AO21,0)+IFERROR(AS21*AW21,0)+IFERROR(BA21*BE21,0)))</f>
        <v/>
      </c>
      <c r="BH21" s="52" t="str">
        <f aca="false">IF(B21="","",IF(D21="Supplied SEFA",E21,BF21+BG21))</f>
        <v/>
      </c>
      <c r="BI21" s="51" t="str">
        <f aca="false">IF(B21="","",E21-BH21)</f>
        <v/>
      </c>
    </row>
    <row r="22" customFormat="false" ht="21.75" hidden="false" customHeight="true" outlineLevel="0" collapsed="false">
      <c r="A22" s="47"/>
      <c r="B22" s="47"/>
      <c r="C22" s="47"/>
      <c r="D22" s="47"/>
      <c r="E22" s="47"/>
      <c r="F22" s="48" t="n">
        <f aca="false">$B$4</f>
        <v>0.975</v>
      </c>
      <c r="G22" s="48" t="n">
        <f aca="false">$D$4</f>
        <v>1</v>
      </c>
      <c r="H22" s="49" t="str">
        <f aca="false">IF(B22="","",IFERROR(INDEX(Benchmark_Ref!$C$2:$C$318,MATCH(B22&amp;"|"&amp;C22,Benchmark_Ref!$F$2:$F$318,0)),"Check CN+Route"))</f>
        <v/>
      </c>
      <c r="I22" s="49" t="str">
        <f aca="false">IF(B22="","",IFERROR(INDEX(Benchmark_Ref!$D$2:$D$318,MATCH(B22&amp;"|"&amp;C22,Benchmark_Ref!$F$2:$F$318,0)),"Check CN+Route"))</f>
        <v/>
      </c>
      <c r="J22" s="47"/>
      <c r="K22" s="47"/>
      <c r="L22" s="47"/>
      <c r="M22" s="47"/>
      <c r="N22" s="47"/>
      <c r="O22" s="49" t="str">
        <f aca="false">IF(K22="","",IFERROR(INDEX(Benchmark_Ref!$C$2:$C$318,MATCH(K22&amp;"|"&amp;L22,Benchmark_Ref!$F$2:$F$318,0)),"Check CN+Route"))</f>
        <v/>
      </c>
      <c r="P22" s="50" t="str">
        <f aca="false">IF(K22="","",IFERROR(INDEX(Benchmark_Ref!$D$2:$D$318,MATCH(K22&amp;"|"&amp;L22,Benchmark_Ref!$F$2:$F$318,0)),""))</f>
        <v/>
      </c>
      <c r="Q22" s="49" t="str">
        <f aca="false">IF(K22="","",IF(N22="Default",$B$4*$D$4*P22,IF(N22="Actual",$B$4*$D$4*O22,IF(N22="Supplied SEFA",P22,""))))</f>
        <v/>
      </c>
      <c r="R22" s="47"/>
      <c r="S22" s="47"/>
      <c r="T22" s="47"/>
      <c r="U22" s="47"/>
      <c r="V22" s="47"/>
      <c r="W22" s="49" t="str">
        <f aca="false">IF(S22="","",IFERROR(INDEX(Benchmark_Ref!$C$2:$C$318,MATCH(S22&amp;"|"&amp;T22,Benchmark_Ref!$F$2:$F$318,0)),"Check CN+Route"))</f>
        <v/>
      </c>
      <c r="X22" s="50" t="str">
        <f aca="false">IF(S22="","",IFERROR(INDEX(Benchmark_Ref!$D$2:$D$318,MATCH(S22&amp;"|"&amp;T22,Benchmark_Ref!$F$2:$F$318,0)),""))</f>
        <v/>
      </c>
      <c r="Y22" s="49" t="str">
        <f aca="false">IF(S22="","",IF(V22="Default",$B$4*$D$4*X22,IF(V22="Actual",$B$4*$D$4*W22,IF(V22="Supplied SEFA",X22,""))))</f>
        <v/>
      </c>
      <c r="Z22" s="47"/>
      <c r="AA22" s="47"/>
      <c r="AB22" s="47"/>
      <c r="AC22" s="47"/>
      <c r="AD22" s="47"/>
      <c r="AE22" s="49" t="str">
        <f aca="false">IF(AA22="","",IFERROR(INDEX(Benchmark_Ref!$C$2:$C$318,MATCH(AA22&amp;"|"&amp;AB22,Benchmark_Ref!$F$2:$F$318,0)),"Check CN+Route"))</f>
        <v/>
      </c>
      <c r="AF22" s="50" t="str">
        <f aca="false">IF(AA22="","",IFERROR(INDEX(Benchmark_Ref!$D$2:$D$318,MATCH(AA22&amp;"|"&amp;AB22,Benchmark_Ref!$F$2:$F$318,0)),""))</f>
        <v/>
      </c>
      <c r="AG22" s="49" t="str">
        <f aca="false">IF(AA22="","",IF(AD22="Default",$B$4*$D$4*AF22,IF(AD22="Actual",$B$4*$D$4*AE22,IF(AD22="Supplied SEFA",AF22,""))))</f>
        <v/>
      </c>
      <c r="AH22" s="47"/>
      <c r="AI22" s="47"/>
      <c r="AJ22" s="47"/>
      <c r="AK22" s="47"/>
      <c r="AL22" s="47"/>
      <c r="AM22" s="49" t="str">
        <f aca="false">IF(AI22="","",IFERROR(INDEX(Benchmark_Ref!$C$2:$C$318,MATCH(AI22&amp;"|"&amp;AJ22,Benchmark_Ref!$F$2:$F$318,0)),"Check CN+Route"))</f>
        <v/>
      </c>
      <c r="AN22" s="50" t="str">
        <f aca="false">IF(AI22="","",IFERROR(INDEX(Benchmark_Ref!$D$2:$D$318,MATCH(AI22&amp;"|"&amp;AJ22,Benchmark_Ref!$F$2:$F$318,0)),""))</f>
        <v/>
      </c>
      <c r="AO22" s="49" t="str">
        <f aca="false">IF(AI22="","",IF(AL22="Default",$B$4*$D$4*AN22,IF(AL22="Actual",$B$4*$D$4*AM22,IF(AL22="Supplied SEFA",AN22,""))))</f>
        <v/>
      </c>
      <c r="AP22" s="47"/>
      <c r="AQ22" s="47"/>
      <c r="AR22" s="47"/>
      <c r="AS22" s="47"/>
      <c r="AT22" s="47"/>
      <c r="AU22" s="49" t="str">
        <f aca="false">IF(AQ22="","",IFERROR(INDEX(Benchmark_Ref!$C$2:$C$318,MATCH(AQ22&amp;"|"&amp;AR22,Benchmark_Ref!$F$2:$F$318,0)),"Check CN+Route"))</f>
        <v/>
      </c>
      <c r="AV22" s="50" t="str">
        <f aca="false">IF(AQ22="","",IFERROR(INDEX(Benchmark_Ref!$D$2:$D$318,MATCH(AQ22&amp;"|"&amp;AR22,Benchmark_Ref!$F$2:$F$318,0)),""))</f>
        <v/>
      </c>
      <c r="AW22" s="49" t="str">
        <f aca="false">IF(AQ22="","",IF(AT22="Default",$B$4*$D$4*AV22,IF(AT22="Actual",$B$4*$D$4*AU22,IF(AT22="Supplied SEFA",AV22,""))))</f>
        <v/>
      </c>
      <c r="AX22" s="47"/>
      <c r="AY22" s="47"/>
      <c r="AZ22" s="47"/>
      <c r="BA22" s="47"/>
      <c r="BB22" s="47"/>
      <c r="BC22" s="49" t="str">
        <f aca="false">IF(AY22="","",IFERROR(INDEX(Benchmark_Ref!$C$2:$C$318,MATCH(AY22&amp;"|"&amp;AZ22,Benchmark_Ref!$F$2:$F$318,0)),"Check CN+Route"))</f>
        <v/>
      </c>
      <c r="BD22" s="50" t="str">
        <f aca="false">IF(AY22="","",IFERROR(INDEX(Benchmark_Ref!$D$2:$D$318,MATCH(AY22&amp;"|"&amp;AZ22,Benchmark_Ref!$F$2:$F$318,0)),""))</f>
        <v/>
      </c>
      <c r="BE22" s="49" t="str">
        <f aca="false">IF(AY22="","",IF(BB22="Default",$B$4*$D$4*BD22,IF(BB22="Actual",$B$4*$D$4*BC22,IF(BB22="Supplied SEFA",BD22,""))))</f>
        <v/>
      </c>
      <c r="BF22" s="51" t="str">
        <f aca="false">IF(B22="","",IF(D22="Default",$B$4*$D$4*I22,$B$4*$D$4*H22))</f>
        <v/>
      </c>
      <c r="BG22" s="51" t="str">
        <f aca="false">IF(B22="","",IF(D22="Default",0,IFERROR(M22*Q22,0)+IFERROR(U22*Y22,0)+IFERROR(AC22*AG22,0)+IFERROR(AK22*AO22,0)+IFERROR(AS22*AW22,0)+IFERROR(BA22*BE22,0)))</f>
        <v/>
      </c>
      <c r="BH22" s="52" t="str">
        <f aca="false">IF(B22="","",IF(D22="Supplied SEFA",E22,BF22+BG22))</f>
        <v/>
      </c>
      <c r="BI22" s="51" t="str">
        <f aca="false">IF(B22="","",E22-BH22)</f>
        <v/>
      </c>
    </row>
    <row r="23" customFormat="false" ht="21.75" hidden="false" customHeight="true" outlineLevel="0" collapsed="false">
      <c r="A23" s="47"/>
      <c r="B23" s="47"/>
      <c r="C23" s="47"/>
      <c r="D23" s="47"/>
      <c r="E23" s="47"/>
      <c r="F23" s="48" t="n">
        <f aca="false">$B$4</f>
        <v>0.975</v>
      </c>
      <c r="G23" s="48" t="n">
        <f aca="false">$D$4</f>
        <v>1</v>
      </c>
      <c r="H23" s="49" t="str">
        <f aca="false">IF(B23="","",IFERROR(INDEX(Benchmark_Ref!$C$2:$C$318,MATCH(B23&amp;"|"&amp;C23,Benchmark_Ref!$F$2:$F$318,0)),"Check CN+Route"))</f>
        <v/>
      </c>
      <c r="I23" s="49" t="str">
        <f aca="false">IF(B23="","",IFERROR(INDEX(Benchmark_Ref!$D$2:$D$318,MATCH(B23&amp;"|"&amp;C23,Benchmark_Ref!$F$2:$F$318,0)),"Check CN+Route"))</f>
        <v/>
      </c>
      <c r="J23" s="47"/>
      <c r="K23" s="47"/>
      <c r="L23" s="47"/>
      <c r="M23" s="47"/>
      <c r="N23" s="47"/>
      <c r="O23" s="49" t="str">
        <f aca="false">IF(K23="","",IFERROR(INDEX(Benchmark_Ref!$C$2:$C$318,MATCH(K23&amp;"|"&amp;L23,Benchmark_Ref!$F$2:$F$318,0)),"Check CN+Route"))</f>
        <v/>
      </c>
      <c r="P23" s="50" t="str">
        <f aca="false">IF(K23="","",IFERROR(INDEX(Benchmark_Ref!$D$2:$D$318,MATCH(K23&amp;"|"&amp;L23,Benchmark_Ref!$F$2:$F$318,0)),""))</f>
        <v/>
      </c>
      <c r="Q23" s="49" t="str">
        <f aca="false">IF(K23="","",IF(N23="Default",$B$4*$D$4*P23,IF(N23="Actual",$B$4*$D$4*O23,IF(N23="Supplied SEFA",P23,""))))</f>
        <v/>
      </c>
      <c r="R23" s="47"/>
      <c r="S23" s="47"/>
      <c r="T23" s="47"/>
      <c r="U23" s="47"/>
      <c r="V23" s="47"/>
      <c r="W23" s="49" t="str">
        <f aca="false">IF(S23="","",IFERROR(INDEX(Benchmark_Ref!$C$2:$C$318,MATCH(S23&amp;"|"&amp;T23,Benchmark_Ref!$F$2:$F$318,0)),"Check CN+Route"))</f>
        <v/>
      </c>
      <c r="X23" s="50" t="str">
        <f aca="false">IF(S23="","",IFERROR(INDEX(Benchmark_Ref!$D$2:$D$318,MATCH(S23&amp;"|"&amp;T23,Benchmark_Ref!$F$2:$F$318,0)),""))</f>
        <v/>
      </c>
      <c r="Y23" s="49" t="str">
        <f aca="false">IF(S23="","",IF(V23="Default",$B$4*$D$4*X23,IF(V23="Actual",$B$4*$D$4*W23,IF(V23="Supplied SEFA",X23,""))))</f>
        <v/>
      </c>
      <c r="Z23" s="47"/>
      <c r="AA23" s="47"/>
      <c r="AB23" s="47"/>
      <c r="AC23" s="47"/>
      <c r="AD23" s="47"/>
      <c r="AE23" s="49" t="str">
        <f aca="false">IF(AA23="","",IFERROR(INDEX(Benchmark_Ref!$C$2:$C$318,MATCH(AA23&amp;"|"&amp;AB23,Benchmark_Ref!$F$2:$F$318,0)),"Check CN+Route"))</f>
        <v/>
      </c>
      <c r="AF23" s="50" t="str">
        <f aca="false">IF(AA23="","",IFERROR(INDEX(Benchmark_Ref!$D$2:$D$318,MATCH(AA23&amp;"|"&amp;AB23,Benchmark_Ref!$F$2:$F$318,0)),""))</f>
        <v/>
      </c>
      <c r="AG23" s="49" t="str">
        <f aca="false">IF(AA23="","",IF(AD23="Default",$B$4*$D$4*AF23,IF(AD23="Actual",$B$4*$D$4*AE23,IF(AD23="Supplied SEFA",AF23,""))))</f>
        <v/>
      </c>
      <c r="AH23" s="47"/>
      <c r="AI23" s="47"/>
      <c r="AJ23" s="47"/>
      <c r="AK23" s="47"/>
      <c r="AL23" s="47"/>
      <c r="AM23" s="49" t="str">
        <f aca="false">IF(AI23="","",IFERROR(INDEX(Benchmark_Ref!$C$2:$C$318,MATCH(AI23&amp;"|"&amp;AJ23,Benchmark_Ref!$F$2:$F$318,0)),"Check CN+Route"))</f>
        <v/>
      </c>
      <c r="AN23" s="50" t="str">
        <f aca="false">IF(AI23="","",IFERROR(INDEX(Benchmark_Ref!$D$2:$D$318,MATCH(AI23&amp;"|"&amp;AJ23,Benchmark_Ref!$F$2:$F$318,0)),""))</f>
        <v/>
      </c>
      <c r="AO23" s="49" t="str">
        <f aca="false">IF(AI23="","",IF(AL23="Default",$B$4*$D$4*AN23,IF(AL23="Actual",$B$4*$D$4*AM23,IF(AL23="Supplied SEFA",AN23,""))))</f>
        <v/>
      </c>
      <c r="AP23" s="47"/>
      <c r="AQ23" s="47"/>
      <c r="AR23" s="47"/>
      <c r="AS23" s="47"/>
      <c r="AT23" s="47"/>
      <c r="AU23" s="49" t="str">
        <f aca="false">IF(AQ23="","",IFERROR(INDEX(Benchmark_Ref!$C$2:$C$318,MATCH(AQ23&amp;"|"&amp;AR23,Benchmark_Ref!$F$2:$F$318,0)),"Check CN+Route"))</f>
        <v/>
      </c>
      <c r="AV23" s="50" t="str">
        <f aca="false">IF(AQ23="","",IFERROR(INDEX(Benchmark_Ref!$D$2:$D$318,MATCH(AQ23&amp;"|"&amp;AR23,Benchmark_Ref!$F$2:$F$318,0)),""))</f>
        <v/>
      </c>
      <c r="AW23" s="49" t="str">
        <f aca="false">IF(AQ23="","",IF(AT23="Default",$B$4*$D$4*AV23,IF(AT23="Actual",$B$4*$D$4*AU23,IF(AT23="Supplied SEFA",AV23,""))))</f>
        <v/>
      </c>
      <c r="AX23" s="47"/>
      <c r="AY23" s="47"/>
      <c r="AZ23" s="47"/>
      <c r="BA23" s="47"/>
      <c r="BB23" s="47"/>
      <c r="BC23" s="49" t="str">
        <f aca="false">IF(AY23="","",IFERROR(INDEX(Benchmark_Ref!$C$2:$C$318,MATCH(AY23&amp;"|"&amp;AZ23,Benchmark_Ref!$F$2:$F$318,0)),"Check CN+Route"))</f>
        <v/>
      </c>
      <c r="BD23" s="50" t="str">
        <f aca="false">IF(AY23="","",IFERROR(INDEX(Benchmark_Ref!$D$2:$D$318,MATCH(AY23&amp;"|"&amp;AZ23,Benchmark_Ref!$F$2:$F$318,0)),""))</f>
        <v/>
      </c>
      <c r="BE23" s="49" t="str">
        <f aca="false">IF(AY23="","",IF(BB23="Default",$B$4*$D$4*BD23,IF(BB23="Actual",$B$4*$D$4*BC23,IF(BB23="Supplied SEFA",BD23,""))))</f>
        <v/>
      </c>
      <c r="BF23" s="51" t="str">
        <f aca="false">IF(B23="","",IF(D23="Default",$B$4*$D$4*I23,$B$4*$D$4*H23))</f>
        <v/>
      </c>
      <c r="BG23" s="51" t="str">
        <f aca="false">IF(B23="","",IF(D23="Default",0,IFERROR(M23*Q23,0)+IFERROR(U23*Y23,0)+IFERROR(AC23*AG23,0)+IFERROR(AK23*AO23,0)+IFERROR(AS23*AW23,0)+IFERROR(BA23*BE23,0)))</f>
        <v/>
      </c>
      <c r="BH23" s="52" t="str">
        <f aca="false">IF(B23="","",IF(D23="Supplied SEFA",E23,BF23+BG23))</f>
        <v/>
      </c>
      <c r="BI23" s="51" t="str">
        <f aca="false">IF(B23="","",E23-BH23)</f>
        <v/>
      </c>
    </row>
    <row r="24" customFormat="false" ht="21.75" hidden="false" customHeight="true" outlineLevel="0" collapsed="false">
      <c r="A24" s="47"/>
      <c r="B24" s="47"/>
      <c r="C24" s="47"/>
      <c r="D24" s="47"/>
      <c r="E24" s="47"/>
      <c r="F24" s="48" t="n">
        <f aca="false">$B$4</f>
        <v>0.975</v>
      </c>
      <c r="G24" s="48" t="n">
        <f aca="false">$D$4</f>
        <v>1</v>
      </c>
      <c r="H24" s="49" t="str">
        <f aca="false">IF(B24="","",IFERROR(INDEX(Benchmark_Ref!$C$2:$C$318,MATCH(B24&amp;"|"&amp;C24,Benchmark_Ref!$F$2:$F$318,0)),"Check CN+Route"))</f>
        <v/>
      </c>
      <c r="I24" s="49" t="str">
        <f aca="false">IF(B24="","",IFERROR(INDEX(Benchmark_Ref!$D$2:$D$318,MATCH(B24&amp;"|"&amp;C24,Benchmark_Ref!$F$2:$F$318,0)),"Check CN+Route"))</f>
        <v/>
      </c>
      <c r="J24" s="47"/>
      <c r="K24" s="47"/>
      <c r="L24" s="47"/>
      <c r="M24" s="47"/>
      <c r="N24" s="47"/>
      <c r="O24" s="49" t="str">
        <f aca="false">IF(K24="","",IFERROR(INDEX(Benchmark_Ref!$C$2:$C$318,MATCH(K24&amp;"|"&amp;L24,Benchmark_Ref!$F$2:$F$318,0)),"Check CN+Route"))</f>
        <v/>
      </c>
      <c r="P24" s="50" t="str">
        <f aca="false">IF(K24="","",IFERROR(INDEX(Benchmark_Ref!$D$2:$D$318,MATCH(K24&amp;"|"&amp;L24,Benchmark_Ref!$F$2:$F$318,0)),""))</f>
        <v/>
      </c>
      <c r="Q24" s="49" t="str">
        <f aca="false">IF(K24="","",IF(N24="Default",$B$4*$D$4*P24,IF(N24="Actual",$B$4*$D$4*O24,IF(N24="Supplied SEFA",P24,""))))</f>
        <v/>
      </c>
      <c r="R24" s="47"/>
      <c r="S24" s="47"/>
      <c r="T24" s="47"/>
      <c r="U24" s="47"/>
      <c r="V24" s="47"/>
      <c r="W24" s="49" t="str">
        <f aca="false">IF(S24="","",IFERROR(INDEX(Benchmark_Ref!$C$2:$C$318,MATCH(S24&amp;"|"&amp;T24,Benchmark_Ref!$F$2:$F$318,0)),"Check CN+Route"))</f>
        <v/>
      </c>
      <c r="X24" s="50" t="str">
        <f aca="false">IF(S24="","",IFERROR(INDEX(Benchmark_Ref!$D$2:$D$318,MATCH(S24&amp;"|"&amp;T24,Benchmark_Ref!$F$2:$F$318,0)),""))</f>
        <v/>
      </c>
      <c r="Y24" s="49" t="str">
        <f aca="false">IF(S24="","",IF(V24="Default",$B$4*$D$4*X24,IF(V24="Actual",$B$4*$D$4*W24,IF(V24="Supplied SEFA",X24,""))))</f>
        <v/>
      </c>
      <c r="Z24" s="47"/>
      <c r="AA24" s="47"/>
      <c r="AB24" s="47"/>
      <c r="AC24" s="47"/>
      <c r="AD24" s="47"/>
      <c r="AE24" s="49" t="str">
        <f aca="false">IF(AA24="","",IFERROR(INDEX(Benchmark_Ref!$C$2:$C$318,MATCH(AA24&amp;"|"&amp;AB24,Benchmark_Ref!$F$2:$F$318,0)),"Check CN+Route"))</f>
        <v/>
      </c>
      <c r="AF24" s="50" t="str">
        <f aca="false">IF(AA24="","",IFERROR(INDEX(Benchmark_Ref!$D$2:$D$318,MATCH(AA24&amp;"|"&amp;AB24,Benchmark_Ref!$F$2:$F$318,0)),""))</f>
        <v/>
      </c>
      <c r="AG24" s="49" t="str">
        <f aca="false">IF(AA24="","",IF(AD24="Default",$B$4*$D$4*AF24,IF(AD24="Actual",$B$4*$D$4*AE24,IF(AD24="Supplied SEFA",AF24,""))))</f>
        <v/>
      </c>
      <c r="AH24" s="47"/>
      <c r="AI24" s="47"/>
      <c r="AJ24" s="47"/>
      <c r="AK24" s="47"/>
      <c r="AL24" s="47"/>
      <c r="AM24" s="49" t="str">
        <f aca="false">IF(AI24="","",IFERROR(INDEX(Benchmark_Ref!$C$2:$C$318,MATCH(AI24&amp;"|"&amp;AJ24,Benchmark_Ref!$F$2:$F$318,0)),"Check CN+Route"))</f>
        <v/>
      </c>
      <c r="AN24" s="50" t="str">
        <f aca="false">IF(AI24="","",IFERROR(INDEX(Benchmark_Ref!$D$2:$D$318,MATCH(AI24&amp;"|"&amp;AJ24,Benchmark_Ref!$F$2:$F$318,0)),""))</f>
        <v/>
      </c>
      <c r="AO24" s="49" t="str">
        <f aca="false">IF(AI24="","",IF(AL24="Default",$B$4*$D$4*AN24,IF(AL24="Actual",$B$4*$D$4*AM24,IF(AL24="Supplied SEFA",AN24,""))))</f>
        <v/>
      </c>
      <c r="AP24" s="47"/>
      <c r="AQ24" s="47"/>
      <c r="AR24" s="47"/>
      <c r="AS24" s="47"/>
      <c r="AT24" s="47"/>
      <c r="AU24" s="49" t="str">
        <f aca="false">IF(AQ24="","",IFERROR(INDEX(Benchmark_Ref!$C$2:$C$318,MATCH(AQ24&amp;"|"&amp;AR24,Benchmark_Ref!$F$2:$F$318,0)),"Check CN+Route"))</f>
        <v/>
      </c>
      <c r="AV24" s="50" t="str">
        <f aca="false">IF(AQ24="","",IFERROR(INDEX(Benchmark_Ref!$D$2:$D$318,MATCH(AQ24&amp;"|"&amp;AR24,Benchmark_Ref!$F$2:$F$318,0)),""))</f>
        <v/>
      </c>
      <c r="AW24" s="49" t="str">
        <f aca="false">IF(AQ24="","",IF(AT24="Default",$B$4*$D$4*AV24,IF(AT24="Actual",$B$4*$D$4*AU24,IF(AT24="Supplied SEFA",AV24,""))))</f>
        <v/>
      </c>
      <c r="AX24" s="47"/>
      <c r="AY24" s="47"/>
      <c r="AZ24" s="47"/>
      <c r="BA24" s="47"/>
      <c r="BB24" s="47"/>
      <c r="BC24" s="49" t="str">
        <f aca="false">IF(AY24="","",IFERROR(INDEX(Benchmark_Ref!$C$2:$C$318,MATCH(AY24&amp;"|"&amp;AZ24,Benchmark_Ref!$F$2:$F$318,0)),"Check CN+Route"))</f>
        <v/>
      </c>
      <c r="BD24" s="50" t="str">
        <f aca="false">IF(AY24="","",IFERROR(INDEX(Benchmark_Ref!$D$2:$D$318,MATCH(AY24&amp;"|"&amp;AZ24,Benchmark_Ref!$F$2:$F$318,0)),""))</f>
        <v/>
      </c>
      <c r="BE24" s="49" t="str">
        <f aca="false">IF(AY24="","",IF(BB24="Default",$B$4*$D$4*BD24,IF(BB24="Actual",$B$4*$D$4*BC24,IF(BB24="Supplied SEFA",BD24,""))))</f>
        <v/>
      </c>
      <c r="BF24" s="51" t="str">
        <f aca="false">IF(B24="","",IF(D24="Default",$B$4*$D$4*I24,$B$4*$D$4*H24))</f>
        <v/>
      </c>
      <c r="BG24" s="51" t="str">
        <f aca="false">IF(B24="","",IF(D24="Default",0,IFERROR(M24*Q24,0)+IFERROR(U24*Y24,0)+IFERROR(AC24*AG24,0)+IFERROR(AK24*AO24,0)+IFERROR(AS24*AW24,0)+IFERROR(BA24*BE24,0)))</f>
        <v/>
      </c>
      <c r="BH24" s="52" t="str">
        <f aca="false">IF(B24="","",IF(D24="Supplied SEFA",E24,BF24+BG24))</f>
        <v/>
      </c>
      <c r="BI24" s="51" t="str">
        <f aca="false">IF(B24="","",E24-BH24)</f>
        <v/>
      </c>
    </row>
    <row r="25" customFormat="false" ht="21.75" hidden="false" customHeight="true" outlineLevel="0" collapsed="false">
      <c r="A25" s="47"/>
      <c r="B25" s="47"/>
      <c r="C25" s="47"/>
      <c r="D25" s="47"/>
      <c r="E25" s="47"/>
      <c r="F25" s="48" t="n">
        <f aca="false">$B$4</f>
        <v>0.975</v>
      </c>
      <c r="G25" s="48" t="n">
        <f aca="false">$D$4</f>
        <v>1</v>
      </c>
      <c r="H25" s="49" t="str">
        <f aca="false">IF(B25="","",IFERROR(INDEX(Benchmark_Ref!$C$2:$C$318,MATCH(B25&amp;"|"&amp;C25,Benchmark_Ref!$F$2:$F$318,0)),"Check CN+Route"))</f>
        <v/>
      </c>
      <c r="I25" s="49" t="str">
        <f aca="false">IF(B25="","",IFERROR(INDEX(Benchmark_Ref!$D$2:$D$318,MATCH(B25&amp;"|"&amp;C25,Benchmark_Ref!$F$2:$F$318,0)),"Check CN+Route"))</f>
        <v/>
      </c>
      <c r="J25" s="47"/>
      <c r="K25" s="47"/>
      <c r="L25" s="47"/>
      <c r="M25" s="47"/>
      <c r="N25" s="47"/>
      <c r="O25" s="49" t="str">
        <f aca="false">IF(K25="","",IFERROR(INDEX(Benchmark_Ref!$C$2:$C$318,MATCH(K25&amp;"|"&amp;L25,Benchmark_Ref!$F$2:$F$318,0)),"Check CN+Route"))</f>
        <v/>
      </c>
      <c r="P25" s="50" t="str">
        <f aca="false">IF(K25="","",IFERROR(INDEX(Benchmark_Ref!$D$2:$D$318,MATCH(K25&amp;"|"&amp;L25,Benchmark_Ref!$F$2:$F$318,0)),""))</f>
        <v/>
      </c>
      <c r="Q25" s="49" t="str">
        <f aca="false">IF(K25="","",IF(N25="Default",$B$4*$D$4*P25,IF(N25="Actual",$B$4*$D$4*O25,IF(N25="Supplied SEFA",P25,""))))</f>
        <v/>
      </c>
      <c r="R25" s="47"/>
      <c r="S25" s="47"/>
      <c r="T25" s="47"/>
      <c r="U25" s="47"/>
      <c r="V25" s="47"/>
      <c r="W25" s="49" t="str">
        <f aca="false">IF(S25="","",IFERROR(INDEX(Benchmark_Ref!$C$2:$C$318,MATCH(S25&amp;"|"&amp;T25,Benchmark_Ref!$F$2:$F$318,0)),"Check CN+Route"))</f>
        <v/>
      </c>
      <c r="X25" s="50" t="str">
        <f aca="false">IF(S25="","",IFERROR(INDEX(Benchmark_Ref!$D$2:$D$318,MATCH(S25&amp;"|"&amp;T25,Benchmark_Ref!$F$2:$F$318,0)),""))</f>
        <v/>
      </c>
      <c r="Y25" s="49" t="str">
        <f aca="false">IF(S25="","",IF(V25="Default",$B$4*$D$4*X25,IF(V25="Actual",$B$4*$D$4*W25,IF(V25="Supplied SEFA",X25,""))))</f>
        <v/>
      </c>
      <c r="Z25" s="47"/>
      <c r="AA25" s="47"/>
      <c r="AB25" s="47"/>
      <c r="AC25" s="47"/>
      <c r="AD25" s="47"/>
      <c r="AE25" s="49" t="str">
        <f aca="false">IF(AA25="","",IFERROR(INDEX(Benchmark_Ref!$C$2:$C$318,MATCH(AA25&amp;"|"&amp;AB25,Benchmark_Ref!$F$2:$F$318,0)),"Check CN+Route"))</f>
        <v/>
      </c>
      <c r="AF25" s="50" t="str">
        <f aca="false">IF(AA25="","",IFERROR(INDEX(Benchmark_Ref!$D$2:$D$318,MATCH(AA25&amp;"|"&amp;AB25,Benchmark_Ref!$F$2:$F$318,0)),""))</f>
        <v/>
      </c>
      <c r="AG25" s="49" t="str">
        <f aca="false">IF(AA25="","",IF(AD25="Default",$B$4*$D$4*AF25,IF(AD25="Actual",$B$4*$D$4*AE25,IF(AD25="Supplied SEFA",AF25,""))))</f>
        <v/>
      </c>
      <c r="AH25" s="47"/>
      <c r="AI25" s="47"/>
      <c r="AJ25" s="47"/>
      <c r="AK25" s="47"/>
      <c r="AL25" s="47"/>
      <c r="AM25" s="49" t="str">
        <f aca="false">IF(AI25="","",IFERROR(INDEX(Benchmark_Ref!$C$2:$C$318,MATCH(AI25&amp;"|"&amp;AJ25,Benchmark_Ref!$F$2:$F$318,0)),"Check CN+Route"))</f>
        <v/>
      </c>
      <c r="AN25" s="50" t="str">
        <f aca="false">IF(AI25="","",IFERROR(INDEX(Benchmark_Ref!$D$2:$D$318,MATCH(AI25&amp;"|"&amp;AJ25,Benchmark_Ref!$F$2:$F$318,0)),""))</f>
        <v/>
      </c>
      <c r="AO25" s="49" t="str">
        <f aca="false">IF(AI25="","",IF(AL25="Default",$B$4*$D$4*AN25,IF(AL25="Actual",$B$4*$D$4*AM25,IF(AL25="Supplied SEFA",AN25,""))))</f>
        <v/>
      </c>
      <c r="AP25" s="47"/>
      <c r="AQ25" s="47"/>
      <c r="AR25" s="47"/>
      <c r="AS25" s="47"/>
      <c r="AT25" s="47"/>
      <c r="AU25" s="49" t="str">
        <f aca="false">IF(AQ25="","",IFERROR(INDEX(Benchmark_Ref!$C$2:$C$318,MATCH(AQ25&amp;"|"&amp;AR25,Benchmark_Ref!$F$2:$F$318,0)),"Check CN+Route"))</f>
        <v/>
      </c>
      <c r="AV25" s="50" t="str">
        <f aca="false">IF(AQ25="","",IFERROR(INDEX(Benchmark_Ref!$D$2:$D$318,MATCH(AQ25&amp;"|"&amp;AR25,Benchmark_Ref!$F$2:$F$318,0)),""))</f>
        <v/>
      </c>
      <c r="AW25" s="49" t="str">
        <f aca="false">IF(AQ25="","",IF(AT25="Default",$B$4*$D$4*AV25,IF(AT25="Actual",$B$4*$D$4*AU25,IF(AT25="Supplied SEFA",AV25,""))))</f>
        <v/>
      </c>
      <c r="AX25" s="47"/>
      <c r="AY25" s="47"/>
      <c r="AZ25" s="47"/>
      <c r="BA25" s="47"/>
      <c r="BB25" s="47"/>
      <c r="BC25" s="49" t="str">
        <f aca="false">IF(AY25="","",IFERROR(INDEX(Benchmark_Ref!$C$2:$C$318,MATCH(AY25&amp;"|"&amp;AZ25,Benchmark_Ref!$F$2:$F$318,0)),"Check CN+Route"))</f>
        <v/>
      </c>
      <c r="BD25" s="50" t="str">
        <f aca="false">IF(AY25="","",IFERROR(INDEX(Benchmark_Ref!$D$2:$D$318,MATCH(AY25&amp;"|"&amp;AZ25,Benchmark_Ref!$F$2:$F$318,0)),""))</f>
        <v/>
      </c>
      <c r="BE25" s="49" t="str">
        <f aca="false">IF(AY25="","",IF(BB25="Default",$B$4*$D$4*BD25,IF(BB25="Actual",$B$4*$D$4*BC25,IF(BB25="Supplied SEFA",BD25,""))))</f>
        <v/>
      </c>
      <c r="BF25" s="51" t="str">
        <f aca="false">IF(B25="","",IF(D25="Default",$B$4*$D$4*I25,$B$4*$D$4*H25))</f>
        <v/>
      </c>
      <c r="BG25" s="51" t="str">
        <f aca="false">IF(B25="","",IF(D25="Default",0,IFERROR(M25*Q25,0)+IFERROR(U25*Y25,0)+IFERROR(AC25*AG25,0)+IFERROR(AK25*AO25,0)+IFERROR(AS25*AW25,0)+IFERROR(BA25*BE25,0)))</f>
        <v/>
      </c>
      <c r="BH25" s="52" t="str">
        <f aca="false">IF(B25="","",IF(D25="Supplied SEFA",E25,BF25+BG25))</f>
        <v/>
      </c>
      <c r="BI25" s="51" t="str">
        <f aca="false">IF(B25="","",E25-BH25)</f>
        <v/>
      </c>
    </row>
    <row r="26" customFormat="false" ht="21.75" hidden="false" customHeight="true" outlineLevel="0" collapsed="false">
      <c r="A26" s="47"/>
      <c r="B26" s="47"/>
      <c r="C26" s="47"/>
      <c r="D26" s="47"/>
      <c r="E26" s="47"/>
      <c r="F26" s="48" t="n">
        <f aca="false">$B$4</f>
        <v>0.975</v>
      </c>
      <c r="G26" s="48" t="n">
        <f aca="false">$D$4</f>
        <v>1</v>
      </c>
      <c r="H26" s="49" t="str">
        <f aca="false">IF(B26="","",IFERROR(INDEX(Benchmark_Ref!$C$2:$C$318,MATCH(B26&amp;"|"&amp;C26,Benchmark_Ref!$F$2:$F$318,0)),"Check CN+Route"))</f>
        <v/>
      </c>
      <c r="I26" s="49" t="str">
        <f aca="false">IF(B26="","",IFERROR(INDEX(Benchmark_Ref!$D$2:$D$318,MATCH(B26&amp;"|"&amp;C26,Benchmark_Ref!$F$2:$F$318,0)),"Check CN+Route"))</f>
        <v/>
      </c>
      <c r="J26" s="47"/>
      <c r="K26" s="47"/>
      <c r="L26" s="47"/>
      <c r="M26" s="47"/>
      <c r="N26" s="47"/>
      <c r="O26" s="49" t="str">
        <f aca="false">IF(K26="","",IFERROR(INDEX(Benchmark_Ref!$C$2:$C$318,MATCH(K26&amp;"|"&amp;L26,Benchmark_Ref!$F$2:$F$318,0)),"Check CN+Route"))</f>
        <v/>
      </c>
      <c r="P26" s="50" t="str">
        <f aca="false">IF(K26="","",IFERROR(INDEX(Benchmark_Ref!$D$2:$D$318,MATCH(K26&amp;"|"&amp;L26,Benchmark_Ref!$F$2:$F$318,0)),""))</f>
        <v/>
      </c>
      <c r="Q26" s="49" t="str">
        <f aca="false">IF(K26="","",IF(N26="Default",$B$4*$D$4*P26,IF(N26="Actual",$B$4*$D$4*O26,IF(N26="Supplied SEFA",P26,""))))</f>
        <v/>
      </c>
      <c r="R26" s="47"/>
      <c r="S26" s="47"/>
      <c r="T26" s="47"/>
      <c r="U26" s="47"/>
      <c r="V26" s="47"/>
      <c r="W26" s="49" t="str">
        <f aca="false">IF(S26="","",IFERROR(INDEX(Benchmark_Ref!$C$2:$C$318,MATCH(S26&amp;"|"&amp;T26,Benchmark_Ref!$F$2:$F$318,0)),"Check CN+Route"))</f>
        <v/>
      </c>
      <c r="X26" s="50" t="str">
        <f aca="false">IF(S26="","",IFERROR(INDEX(Benchmark_Ref!$D$2:$D$318,MATCH(S26&amp;"|"&amp;T26,Benchmark_Ref!$F$2:$F$318,0)),""))</f>
        <v/>
      </c>
      <c r="Y26" s="49" t="str">
        <f aca="false">IF(S26="","",IF(V26="Default",$B$4*$D$4*X26,IF(V26="Actual",$B$4*$D$4*W26,IF(V26="Supplied SEFA",X26,""))))</f>
        <v/>
      </c>
      <c r="Z26" s="47"/>
      <c r="AA26" s="47"/>
      <c r="AB26" s="47"/>
      <c r="AC26" s="47"/>
      <c r="AD26" s="47"/>
      <c r="AE26" s="49" t="str">
        <f aca="false">IF(AA26="","",IFERROR(INDEX(Benchmark_Ref!$C$2:$C$318,MATCH(AA26&amp;"|"&amp;AB26,Benchmark_Ref!$F$2:$F$318,0)),"Check CN+Route"))</f>
        <v/>
      </c>
      <c r="AF26" s="50" t="str">
        <f aca="false">IF(AA26="","",IFERROR(INDEX(Benchmark_Ref!$D$2:$D$318,MATCH(AA26&amp;"|"&amp;AB26,Benchmark_Ref!$F$2:$F$318,0)),""))</f>
        <v/>
      </c>
      <c r="AG26" s="49" t="str">
        <f aca="false">IF(AA26="","",IF(AD26="Default",$B$4*$D$4*AF26,IF(AD26="Actual",$B$4*$D$4*AE26,IF(AD26="Supplied SEFA",AF26,""))))</f>
        <v/>
      </c>
      <c r="AH26" s="47"/>
      <c r="AI26" s="47"/>
      <c r="AJ26" s="47"/>
      <c r="AK26" s="47"/>
      <c r="AL26" s="47"/>
      <c r="AM26" s="49" t="str">
        <f aca="false">IF(AI26="","",IFERROR(INDEX(Benchmark_Ref!$C$2:$C$318,MATCH(AI26&amp;"|"&amp;AJ26,Benchmark_Ref!$F$2:$F$318,0)),"Check CN+Route"))</f>
        <v/>
      </c>
      <c r="AN26" s="50" t="str">
        <f aca="false">IF(AI26="","",IFERROR(INDEX(Benchmark_Ref!$D$2:$D$318,MATCH(AI26&amp;"|"&amp;AJ26,Benchmark_Ref!$F$2:$F$318,0)),""))</f>
        <v/>
      </c>
      <c r="AO26" s="49" t="str">
        <f aca="false">IF(AI26="","",IF(AL26="Default",$B$4*$D$4*AN26,IF(AL26="Actual",$B$4*$D$4*AM26,IF(AL26="Supplied SEFA",AN26,""))))</f>
        <v/>
      </c>
      <c r="AP26" s="47"/>
      <c r="AQ26" s="47"/>
      <c r="AR26" s="47"/>
      <c r="AS26" s="47"/>
      <c r="AT26" s="47"/>
      <c r="AU26" s="49" t="str">
        <f aca="false">IF(AQ26="","",IFERROR(INDEX(Benchmark_Ref!$C$2:$C$318,MATCH(AQ26&amp;"|"&amp;AR26,Benchmark_Ref!$F$2:$F$318,0)),"Check CN+Route"))</f>
        <v/>
      </c>
      <c r="AV26" s="50" t="str">
        <f aca="false">IF(AQ26="","",IFERROR(INDEX(Benchmark_Ref!$D$2:$D$318,MATCH(AQ26&amp;"|"&amp;AR26,Benchmark_Ref!$F$2:$F$318,0)),""))</f>
        <v/>
      </c>
      <c r="AW26" s="49" t="str">
        <f aca="false">IF(AQ26="","",IF(AT26="Default",$B$4*$D$4*AV26,IF(AT26="Actual",$B$4*$D$4*AU26,IF(AT26="Supplied SEFA",AV26,""))))</f>
        <v/>
      </c>
      <c r="AX26" s="47"/>
      <c r="AY26" s="47"/>
      <c r="AZ26" s="47"/>
      <c r="BA26" s="47"/>
      <c r="BB26" s="47"/>
      <c r="BC26" s="49" t="str">
        <f aca="false">IF(AY26="","",IFERROR(INDEX(Benchmark_Ref!$C$2:$C$318,MATCH(AY26&amp;"|"&amp;AZ26,Benchmark_Ref!$F$2:$F$318,0)),"Check CN+Route"))</f>
        <v/>
      </c>
      <c r="BD26" s="50" t="str">
        <f aca="false">IF(AY26="","",IFERROR(INDEX(Benchmark_Ref!$D$2:$D$318,MATCH(AY26&amp;"|"&amp;AZ26,Benchmark_Ref!$F$2:$F$318,0)),""))</f>
        <v/>
      </c>
      <c r="BE26" s="49" t="str">
        <f aca="false">IF(AY26="","",IF(BB26="Default",$B$4*$D$4*BD26,IF(BB26="Actual",$B$4*$D$4*BC26,IF(BB26="Supplied SEFA",BD26,""))))</f>
        <v/>
      </c>
      <c r="BF26" s="51" t="str">
        <f aca="false">IF(B26="","",IF(D26="Default",$B$4*$D$4*I26,$B$4*$D$4*H26))</f>
        <v/>
      </c>
      <c r="BG26" s="51" t="str">
        <f aca="false">IF(B26="","",IF(D26="Default",0,IFERROR(M26*Q26,0)+IFERROR(U26*Y26,0)+IFERROR(AC26*AG26,0)+IFERROR(AK26*AO26,0)+IFERROR(AS26*AW26,0)+IFERROR(BA26*BE26,0)))</f>
        <v/>
      </c>
      <c r="BH26" s="52" t="str">
        <f aca="false">IF(B26="","",IF(D26="Supplied SEFA",E26,BF26+BG26))</f>
        <v/>
      </c>
      <c r="BI26" s="51" t="str">
        <f aca="false">IF(B26="","",E26-BH26)</f>
        <v/>
      </c>
    </row>
    <row r="27" customFormat="false" ht="21.75" hidden="false" customHeight="true" outlineLevel="0" collapsed="false">
      <c r="A27" s="47"/>
      <c r="B27" s="47"/>
      <c r="C27" s="47"/>
      <c r="D27" s="47"/>
      <c r="E27" s="47"/>
      <c r="F27" s="48" t="n">
        <f aca="false">$B$4</f>
        <v>0.975</v>
      </c>
      <c r="G27" s="48" t="n">
        <f aca="false">$D$4</f>
        <v>1</v>
      </c>
      <c r="H27" s="49" t="str">
        <f aca="false">IF(B27="","",IFERROR(INDEX(Benchmark_Ref!$C$2:$C$318,MATCH(B27&amp;"|"&amp;C27,Benchmark_Ref!$F$2:$F$318,0)),"Check CN+Route"))</f>
        <v/>
      </c>
      <c r="I27" s="49" t="str">
        <f aca="false">IF(B27="","",IFERROR(INDEX(Benchmark_Ref!$D$2:$D$318,MATCH(B27&amp;"|"&amp;C27,Benchmark_Ref!$F$2:$F$318,0)),"Check CN+Route"))</f>
        <v/>
      </c>
      <c r="J27" s="47"/>
      <c r="K27" s="47"/>
      <c r="L27" s="47"/>
      <c r="M27" s="47"/>
      <c r="N27" s="47"/>
      <c r="O27" s="49" t="str">
        <f aca="false">IF(K27="","",IFERROR(INDEX(Benchmark_Ref!$C$2:$C$318,MATCH(K27&amp;"|"&amp;L27,Benchmark_Ref!$F$2:$F$318,0)),"Check CN+Route"))</f>
        <v/>
      </c>
      <c r="P27" s="50" t="str">
        <f aca="false">IF(K27="","",IFERROR(INDEX(Benchmark_Ref!$D$2:$D$318,MATCH(K27&amp;"|"&amp;L27,Benchmark_Ref!$F$2:$F$318,0)),""))</f>
        <v/>
      </c>
      <c r="Q27" s="49" t="str">
        <f aca="false">IF(K27="","",IF(N27="Default",$B$4*$D$4*P27,IF(N27="Actual",$B$4*$D$4*O27,IF(N27="Supplied SEFA",P27,""))))</f>
        <v/>
      </c>
      <c r="R27" s="47"/>
      <c r="S27" s="47"/>
      <c r="T27" s="47"/>
      <c r="U27" s="47"/>
      <c r="V27" s="47"/>
      <c r="W27" s="49" t="str">
        <f aca="false">IF(S27="","",IFERROR(INDEX(Benchmark_Ref!$C$2:$C$318,MATCH(S27&amp;"|"&amp;T27,Benchmark_Ref!$F$2:$F$318,0)),"Check CN+Route"))</f>
        <v/>
      </c>
      <c r="X27" s="50" t="str">
        <f aca="false">IF(S27="","",IFERROR(INDEX(Benchmark_Ref!$D$2:$D$318,MATCH(S27&amp;"|"&amp;T27,Benchmark_Ref!$F$2:$F$318,0)),""))</f>
        <v/>
      </c>
      <c r="Y27" s="49" t="str">
        <f aca="false">IF(S27="","",IF(V27="Default",$B$4*$D$4*X27,IF(V27="Actual",$B$4*$D$4*W27,IF(V27="Supplied SEFA",X27,""))))</f>
        <v/>
      </c>
      <c r="Z27" s="47"/>
      <c r="AA27" s="47"/>
      <c r="AB27" s="47"/>
      <c r="AC27" s="47"/>
      <c r="AD27" s="47"/>
      <c r="AE27" s="49" t="str">
        <f aca="false">IF(AA27="","",IFERROR(INDEX(Benchmark_Ref!$C$2:$C$318,MATCH(AA27&amp;"|"&amp;AB27,Benchmark_Ref!$F$2:$F$318,0)),"Check CN+Route"))</f>
        <v/>
      </c>
      <c r="AF27" s="50" t="str">
        <f aca="false">IF(AA27="","",IFERROR(INDEX(Benchmark_Ref!$D$2:$D$318,MATCH(AA27&amp;"|"&amp;AB27,Benchmark_Ref!$F$2:$F$318,0)),""))</f>
        <v/>
      </c>
      <c r="AG27" s="49" t="str">
        <f aca="false">IF(AA27="","",IF(AD27="Default",$B$4*$D$4*AF27,IF(AD27="Actual",$B$4*$D$4*AE27,IF(AD27="Supplied SEFA",AF27,""))))</f>
        <v/>
      </c>
      <c r="AH27" s="47"/>
      <c r="AI27" s="47"/>
      <c r="AJ27" s="47"/>
      <c r="AK27" s="47"/>
      <c r="AL27" s="47"/>
      <c r="AM27" s="49" t="str">
        <f aca="false">IF(AI27="","",IFERROR(INDEX(Benchmark_Ref!$C$2:$C$318,MATCH(AI27&amp;"|"&amp;AJ27,Benchmark_Ref!$F$2:$F$318,0)),"Check CN+Route"))</f>
        <v/>
      </c>
      <c r="AN27" s="50" t="str">
        <f aca="false">IF(AI27="","",IFERROR(INDEX(Benchmark_Ref!$D$2:$D$318,MATCH(AI27&amp;"|"&amp;AJ27,Benchmark_Ref!$F$2:$F$318,0)),""))</f>
        <v/>
      </c>
      <c r="AO27" s="49" t="str">
        <f aca="false">IF(AI27="","",IF(AL27="Default",$B$4*$D$4*AN27,IF(AL27="Actual",$B$4*$D$4*AM27,IF(AL27="Supplied SEFA",AN27,""))))</f>
        <v/>
      </c>
      <c r="AP27" s="47"/>
      <c r="AQ27" s="47"/>
      <c r="AR27" s="47"/>
      <c r="AS27" s="47"/>
      <c r="AT27" s="47"/>
      <c r="AU27" s="49" t="str">
        <f aca="false">IF(AQ27="","",IFERROR(INDEX(Benchmark_Ref!$C$2:$C$318,MATCH(AQ27&amp;"|"&amp;AR27,Benchmark_Ref!$F$2:$F$318,0)),"Check CN+Route"))</f>
        <v/>
      </c>
      <c r="AV27" s="50" t="str">
        <f aca="false">IF(AQ27="","",IFERROR(INDEX(Benchmark_Ref!$D$2:$D$318,MATCH(AQ27&amp;"|"&amp;AR27,Benchmark_Ref!$F$2:$F$318,0)),""))</f>
        <v/>
      </c>
      <c r="AW27" s="49" t="str">
        <f aca="false">IF(AQ27="","",IF(AT27="Default",$B$4*$D$4*AV27,IF(AT27="Actual",$B$4*$D$4*AU27,IF(AT27="Supplied SEFA",AV27,""))))</f>
        <v/>
      </c>
      <c r="AX27" s="47"/>
      <c r="AY27" s="47"/>
      <c r="AZ27" s="47"/>
      <c r="BA27" s="47"/>
      <c r="BB27" s="47"/>
      <c r="BC27" s="49" t="str">
        <f aca="false">IF(AY27="","",IFERROR(INDEX(Benchmark_Ref!$C$2:$C$318,MATCH(AY27&amp;"|"&amp;AZ27,Benchmark_Ref!$F$2:$F$318,0)),"Check CN+Route"))</f>
        <v/>
      </c>
      <c r="BD27" s="50" t="str">
        <f aca="false">IF(AY27="","",IFERROR(INDEX(Benchmark_Ref!$D$2:$D$318,MATCH(AY27&amp;"|"&amp;AZ27,Benchmark_Ref!$F$2:$F$318,0)),""))</f>
        <v/>
      </c>
      <c r="BE27" s="49" t="str">
        <f aca="false">IF(AY27="","",IF(BB27="Default",$B$4*$D$4*BD27,IF(BB27="Actual",$B$4*$D$4*BC27,IF(BB27="Supplied SEFA",BD27,""))))</f>
        <v/>
      </c>
      <c r="BF27" s="51" t="str">
        <f aca="false">IF(B27="","",IF(D27="Default",$B$4*$D$4*I27,$B$4*$D$4*H27))</f>
        <v/>
      </c>
      <c r="BG27" s="51" t="str">
        <f aca="false">IF(B27="","",IF(D27="Default",0,IFERROR(M27*Q27,0)+IFERROR(U27*Y27,0)+IFERROR(AC27*AG27,0)+IFERROR(AK27*AO27,0)+IFERROR(AS27*AW27,0)+IFERROR(BA27*BE27,0)))</f>
        <v/>
      </c>
      <c r="BH27" s="52" t="str">
        <f aca="false">IF(B27="","",IF(D27="Supplied SEFA",E27,BF27+BG27))</f>
        <v/>
      </c>
      <c r="BI27" s="51" t="str">
        <f aca="false">IF(B27="","",E27-BH27)</f>
        <v/>
      </c>
    </row>
    <row r="28" customFormat="false" ht="36" hidden="false" customHeight="true" outlineLevel="0" collapsed="false">
      <c r="A28" s="53" t="s">
        <v>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</row>
  </sheetData>
  <mergeCells count="24">
    <mergeCell ref="A1:BI1"/>
    <mergeCell ref="A2:BI2"/>
    <mergeCell ref="A3:BI3"/>
    <mergeCell ref="E4:B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Q5"/>
    <mergeCell ref="R5:Y5"/>
    <mergeCell ref="Z5:AG5"/>
    <mergeCell ref="AH5:AO5"/>
    <mergeCell ref="AP5:AW5"/>
    <mergeCell ref="AX5:BE5"/>
    <mergeCell ref="BF5:BF6"/>
    <mergeCell ref="BG5:BG6"/>
    <mergeCell ref="BH5:BH6"/>
    <mergeCell ref="BI5:BI6"/>
    <mergeCell ref="A28:BI28"/>
  </mergeCells>
  <dataValidations count="6">
    <dataValidation allowBlank="true" errorStyle="stop" operator="between" showDropDown="false" showErrorMessage="false" showInputMessage="false" sqref="B8:B27" type="list">
      <formula1>Benchmark_Ref!$A$2:$A$318</formula1>
      <formula2>0</formula2>
    </dataValidation>
    <dataValidation allowBlank="true" errorStyle="stop" operator="between" showDropDown="false" showErrorMessage="false" showInputMessage="false" sqref="C8:C27" type="list">
      <formula1>"—,BF/BOF,DRI/EAF,Scrap/EAF,EAF High Alloy"</formula1>
      <formula2>0</formula2>
    </dataValidation>
    <dataValidation allowBlank="true" errorStyle="stop" operator="between" showDropDown="false" showErrorMessage="false" showInputMessage="false" sqref="D8:D27" type="list">
      <formula1>"Default,Actual,Supplied SEFA"</formula1>
      <formula2>0</formula2>
    </dataValidation>
    <dataValidation allowBlank="true" errorStyle="stop" operator="between" showDropDown="false" showErrorMessage="false" showInputMessage="false" sqref="K8:K27 S8:S27 AA8:AA27 AI8:AI27 AQ8:AQ27 AY8:AY27" type="list">
      <formula1>Benchmark_Ref!$A$2:$A$318</formula1>
      <formula2>0</formula2>
    </dataValidation>
    <dataValidation allowBlank="true" errorStyle="stop" operator="between" showDropDown="false" showErrorMessage="false" showInputMessage="false" sqref="L8:L27 T8:T27 AB8:AB27 AJ8:AJ27 AR8:AR27 AZ8:AZ27" type="list">
      <formula1>"—,BF/BOF,DRI/EAF,Scrap/EAF,EAF High Alloy"</formula1>
      <formula2>0</formula2>
    </dataValidation>
    <dataValidation allowBlank="true" errorStyle="stop" operator="between" showDropDown="false" showErrorMessage="false" showInputMessage="false" sqref="N8:N27 V8:V27 AD8:AD27 AL8:AL27 AT8:AT27 BB8:BB27" type="list">
      <formula1>"Default,Actual,Supplied SEFA"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4"/>
    <col collapsed="false" customWidth="true" hidden="false" outlineLevel="0" max="3" min="3" style="0" width="12"/>
    <col collapsed="false" customWidth="true" hidden="false" outlineLevel="0" max="4" min="4" style="0" width="20"/>
    <col collapsed="false" customWidth="true" hidden="false" outlineLevel="0" max="5" min="5" style="0" width="13"/>
    <col collapsed="false" customWidth="true" hidden="false" outlineLevel="0" max="7" min="7" style="0" width="14"/>
    <col collapsed="false" customWidth="true" hidden="false" outlineLevel="0" max="9" min="9" style="0" width="22"/>
  </cols>
  <sheetData>
    <row r="1" customFormat="false" ht="30" hidden="false" customHeight="true" outlineLevel="0" collapsed="false">
      <c r="A1" s="18" t="s">
        <v>142</v>
      </c>
      <c r="B1" s="18"/>
      <c r="C1" s="18"/>
      <c r="D1" s="18"/>
      <c r="E1" s="18"/>
      <c r="F1" s="18"/>
      <c r="G1" s="18"/>
      <c r="H1" s="18"/>
      <c r="I1" s="18"/>
    </row>
    <row r="2" customFormat="false" ht="66" hidden="false" customHeight="true" outlineLevel="0" collapsed="false">
      <c r="A2" s="17" t="s">
        <v>143</v>
      </c>
      <c r="B2" s="17"/>
      <c r="C2" s="17"/>
      <c r="D2" s="17"/>
      <c r="E2" s="17"/>
      <c r="F2" s="17"/>
      <c r="G2" s="17"/>
      <c r="H2" s="17"/>
      <c r="I2" s="17"/>
    </row>
    <row r="3" customFormat="false" ht="54.75" hidden="false" customHeight="true" outlineLevel="0" collapsed="false">
      <c r="A3" s="23" t="s">
        <v>144</v>
      </c>
      <c r="B3" s="23"/>
      <c r="C3" s="23"/>
      <c r="D3" s="23"/>
      <c r="E3" s="23"/>
      <c r="F3" s="23"/>
      <c r="G3" s="23"/>
      <c r="H3" s="23"/>
      <c r="I3" s="23"/>
    </row>
    <row r="4" customFormat="false" ht="21.75" hidden="false" customHeight="true" outlineLevel="0" collapsed="false">
      <c r="A4" s="15" t="s">
        <v>102</v>
      </c>
      <c r="B4" s="24" t="n">
        <v>0.975</v>
      </c>
      <c r="C4" s="15" t="s">
        <v>103</v>
      </c>
      <c r="D4" s="24" t="n">
        <v>1</v>
      </c>
      <c r="E4" s="25" t="s">
        <v>145</v>
      </c>
      <c r="F4" s="25"/>
      <c r="G4" s="25"/>
      <c r="H4" s="25"/>
      <c r="I4" s="25"/>
    </row>
    <row r="5" customFormat="false" ht="43.5" hidden="false" customHeight="true" outlineLevel="0" collapsed="false">
      <c r="A5" s="54" t="s">
        <v>146</v>
      </c>
      <c r="B5" s="54" t="s">
        <v>147</v>
      </c>
      <c r="C5" s="55" t="s">
        <v>148</v>
      </c>
      <c r="D5" s="54" t="s">
        <v>149</v>
      </c>
      <c r="E5" s="54" t="s">
        <v>150</v>
      </c>
      <c r="F5" s="54" t="s">
        <v>151</v>
      </c>
      <c r="G5" s="56" t="s">
        <v>131</v>
      </c>
      <c r="H5" s="56" t="s">
        <v>152</v>
      </c>
      <c r="I5" s="54" t="s">
        <v>153</v>
      </c>
    </row>
    <row r="6" customFormat="false" ht="21.75" hidden="false" customHeight="true" outlineLevel="0" collapsed="false">
      <c r="A6" s="57" t="s">
        <v>154</v>
      </c>
      <c r="B6" s="57" t="s">
        <v>137</v>
      </c>
      <c r="C6" s="58" t="n">
        <v>2.35</v>
      </c>
      <c r="D6" s="57" t="s">
        <v>135</v>
      </c>
      <c r="E6" s="58" t="n">
        <v>1.142</v>
      </c>
      <c r="F6" s="58" t="n">
        <v>1.142</v>
      </c>
      <c r="G6" s="59" t="n">
        <f aca="false">$B$4*$D$4*IF(D6="Default",F6,E6)</f>
        <v>1.11345</v>
      </c>
      <c r="H6" s="59" t="n">
        <f aca="false">C6-G6</f>
        <v>1.23655</v>
      </c>
      <c r="I6" s="57" t="s">
        <v>155</v>
      </c>
    </row>
    <row r="7" customFormat="false" ht="21.75" hidden="false" customHeight="true" outlineLevel="0" collapsed="false">
      <c r="A7" s="47"/>
      <c r="B7" s="47"/>
      <c r="C7" s="47"/>
      <c r="D7" s="47"/>
      <c r="E7" s="49" t="str">
        <f aca="false">IFERROR(INDEX(Benchmark_Ref!$C$2:$C$318,MATCH(B7,Benchmark_Ref!$A$2:$A$318,0)),"Check CN")</f>
        <v>Check CN</v>
      </c>
      <c r="F7" s="49" t="str">
        <f aca="false">IFERROR(INDEX(Benchmark_Ref!$D$2:$D$318,MATCH(B7,Benchmark_Ref!$A$2:$A$318,0)),"Check CN")</f>
        <v>Check CN</v>
      </c>
      <c r="G7" s="49" t="str">
        <f aca="false">IF(OR(A7="",B7=""),"",IF(D7="Default",$B$4*$D$4*F7,$B$4*$D$4*E7))</f>
        <v/>
      </c>
      <c r="H7" s="49" t="str">
        <f aca="false">IF(G7="","",C7-G7)</f>
        <v/>
      </c>
      <c r="I7" s="47"/>
    </row>
    <row r="8" customFormat="false" ht="21.75" hidden="false" customHeight="true" outlineLevel="0" collapsed="false">
      <c r="A8" s="60"/>
      <c r="B8" s="47"/>
      <c r="C8" s="47"/>
      <c r="D8" s="47"/>
      <c r="E8" s="59" t="str">
        <f aca="false">IFERROR(INDEX(Benchmark_Ref!$C$2:$C$318,MATCH(B8,Benchmark_Ref!$A$2:$A$318,0)),"Check CN")</f>
        <v>Check CN</v>
      </c>
      <c r="F8" s="59" t="str">
        <f aca="false">IFERROR(INDEX(Benchmark_Ref!$D$2:$D$318,MATCH(B8,Benchmark_Ref!$A$2:$A$318,0)),"Check CN")</f>
        <v>Check CN</v>
      </c>
      <c r="G8" s="49" t="str">
        <f aca="false">IF(OR(A8="",B8=""),"",IF(D8="Default",$B$4*$D$4*F8,$B$4*$D$4*E8))</f>
        <v/>
      </c>
      <c r="H8" s="49" t="str">
        <f aca="false">IF(G8="","",C8-G8)</f>
        <v/>
      </c>
      <c r="I8" s="47"/>
    </row>
    <row r="9" customFormat="false" ht="21.75" hidden="false" customHeight="true" outlineLevel="0" collapsed="false">
      <c r="A9" s="47"/>
      <c r="B9" s="47"/>
      <c r="C9" s="47"/>
      <c r="D9" s="47"/>
      <c r="E9" s="59" t="str">
        <f aca="false">IFERROR(INDEX(Benchmark_Ref!$C$2:$C$318,MATCH(B9,Benchmark_Ref!$A$2:$A$318,0)),"Check CN")</f>
        <v>Check CN</v>
      </c>
      <c r="F9" s="59" t="str">
        <f aca="false">IFERROR(INDEX(Benchmark_Ref!$D$2:$D$318,MATCH(B9,Benchmark_Ref!$A$2:$A$318,0)),"Check CN")</f>
        <v>Check CN</v>
      </c>
      <c r="G9" s="49" t="str">
        <f aca="false">IF(OR(A9="",B9=""),"",IF(D9="Default",$B$4*$D$4*F9,$B$4*$D$4*E9))</f>
        <v/>
      </c>
      <c r="H9" s="49" t="str">
        <f aca="false">IF(G9="","",C9-G9)</f>
        <v/>
      </c>
      <c r="I9" s="47"/>
    </row>
    <row r="10" customFormat="false" ht="21.75" hidden="false" customHeight="true" outlineLevel="0" collapsed="false">
      <c r="A10" s="47"/>
      <c r="B10" s="47"/>
      <c r="C10" s="47"/>
      <c r="D10" s="47"/>
      <c r="E10" s="59" t="str">
        <f aca="false">IFERROR(INDEX(Benchmark_Ref!$C$2:$C$318,MATCH(B10,Benchmark_Ref!$A$2:$A$318,0)),"Check CN")</f>
        <v>Check CN</v>
      </c>
      <c r="F10" s="59" t="str">
        <f aca="false">IFERROR(INDEX(Benchmark_Ref!$D$2:$D$318,MATCH(B10,Benchmark_Ref!$A$2:$A$318,0)),"Check CN")</f>
        <v>Check CN</v>
      </c>
      <c r="G10" s="49" t="str">
        <f aca="false">IF(OR(A10="",B10=""),"",IF(D10="Default",$B$4*$D$4*F10,$B$4*$D$4*E10))</f>
        <v/>
      </c>
      <c r="H10" s="49" t="str">
        <f aca="false">IF(G10="","",C10-G10)</f>
        <v/>
      </c>
      <c r="I10" s="47"/>
    </row>
    <row r="11" customFormat="false" ht="21.75" hidden="false" customHeight="true" outlineLevel="0" collapsed="false">
      <c r="A11" s="47"/>
      <c r="B11" s="47"/>
      <c r="C11" s="47"/>
      <c r="D11" s="47"/>
      <c r="E11" s="59" t="str">
        <f aca="false">IFERROR(INDEX(Benchmark_Ref!$C$2:$C$318,MATCH(B11,Benchmark_Ref!$A$2:$A$318,0)),"Check CN")</f>
        <v>Check CN</v>
      </c>
      <c r="F11" s="59" t="str">
        <f aca="false">IFERROR(INDEX(Benchmark_Ref!$D$2:$D$318,MATCH(B11,Benchmark_Ref!$A$2:$A$318,0)),"Check CN")</f>
        <v>Check CN</v>
      </c>
      <c r="G11" s="49" t="str">
        <f aca="false">IF(OR(A11="",B11=""),"",IF(D11="Default",$B$4*$D$4*F11,$B$4*$D$4*E11))</f>
        <v/>
      </c>
      <c r="H11" s="49" t="str">
        <f aca="false">IF(G11="","",C11-G11)</f>
        <v/>
      </c>
      <c r="I11" s="47"/>
    </row>
    <row r="12" customFormat="false" ht="21.75" hidden="false" customHeight="true" outlineLevel="0" collapsed="false">
      <c r="A12" s="47"/>
      <c r="B12" s="47"/>
      <c r="C12" s="47"/>
      <c r="D12" s="47"/>
      <c r="E12" s="59" t="str">
        <f aca="false">IFERROR(INDEX(Benchmark_Ref!$C$2:$C$318,MATCH(B12,Benchmark_Ref!$A$2:$A$318,0)),"Check CN")</f>
        <v>Check CN</v>
      </c>
      <c r="F12" s="59" t="str">
        <f aca="false">IFERROR(INDEX(Benchmark_Ref!$D$2:$D$318,MATCH(B12,Benchmark_Ref!$A$2:$A$318,0)),"Check CN")</f>
        <v>Check CN</v>
      </c>
      <c r="G12" s="49" t="str">
        <f aca="false">IF(OR(A12="",B12=""),"",IF(D12="Default",$B$4*$D$4*F12,$B$4*$D$4*E12))</f>
        <v/>
      </c>
      <c r="H12" s="49" t="str">
        <f aca="false">IF(G12="","",C12-G12)</f>
        <v/>
      </c>
      <c r="I12" s="47"/>
    </row>
    <row r="13" customFormat="false" ht="21.75" hidden="false" customHeight="true" outlineLevel="0" collapsed="false">
      <c r="A13" s="47"/>
      <c r="B13" s="47"/>
      <c r="C13" s="47"/>
      <c r="D13" s="47"/>
      <c r="E13" s="59" t="str">
        <f aca="false">IFERROR(INDEX(Benchmark_Ref!$C$2:$C$318,MATCH(B13,Benchmark_Ref!$A$2:$A$318,0)),"Check CN")</f>
        <v>Check CN</v>
      </c>
      <c r="F13" s="59" t="str">
        <f aca="false">IFERROR(INDEX(Benchmark_Ref!$D$2:$D$318,MATCH(B13,Benchmark_Ref!$A$2:$A$318,0)),"Check CN")</f>
        <v>Check CN</v>
      </c>
      <c r="G13" s="49" t="str">
        <f aca="false">IF(OR(A13="",B13=""),"",IF(D13="Default",$B$4*$D$4*F13,$B$4*$D$4*E13))</f>
        <v/>
      </c>
      <c r="H13" s="49" t="str">
        <f aca="false">IF(G13="","",C13-G13)</f>
        <v/>
      </c>
      <c r="I13" s="47"/>
    </row>
    <row r="14" customFormat="false" ht="21.75" hidden="false" customHeight="true" outlineLevel="0" collapsed="false">
      <c r="A14" s="47"/>
      <c r="B14" s="47"/>
      <c r="C14" s="47"/>
      <c r="D14" s="47"/>
      <c r="E14" s="59" t="str">
        <f aca="false">IFERROR(INDEX(Benchmark_Ref!$C$2:$C$318,MATCH(B14,Benchmark_Ref!$A$2:$A$318,0)),"Check CN")</f>
        <v>Check CN</v>
      </c>
      <c r="F14" s="59" t="str">
        <f aca="false">IFERROR(INDEX(Benchmark_Ref!$D$2:$D$318,MATCH(B14,Benchmark_Ref!$A$2:$A$318,0)),"Check CN")</f>
        <v>Check CN</v>
      </c>
      <c r="G14" s="49" t="str">
        <f aca="false">IF(OR(A14="",B14=""),"",IF(D14="Default",$B$4*$D$4*F14,$B$4*$D$4*E14))</f>
        <v/>
      </c>
      <c r="H14" s="49" t="str">
        <f aca="false">IF(G14="","",C14-G14)</f>
        <v/>
      </c>
      <c r="I14" s="47"/>
    </row>
    <row r="15" customFormat="false" ht="21.75" hidden="false" customHeight="true" outlineLevel="0" collapsed="false">
      <c r="A15" s="47"/>
      <c r="B15" s="47"/>
      <c r="C15" s="47"/>
      <c r="D15" s="47"/>
      <c r="E15" s="59" t="str">
        <f aca="false">IFERROR(INDEX(Benchmark_Ref!$C$2:$C$318,MATCH(B15,Benchmark_Ref!$A$2:$A$318,0)),"Check CN")</f>
        <v>Check CN</v>
      </c>
      <c r="F15" s="59" t="str">
        <f aca="false">IFERROR(INDEX(Benchmark_Ref!$D$2:$D$318,MATCH(B15,Benchmark_Ref!$A$2:$A$318,0)),"Check CN")</f>
        <v>Check CN</v>
      </c>
      <c r="G15" s="49" t="str">
        <f aca="false">IF(OR(A15="",B15=""),"",IF(D15="Default",$B$4*$D$4*F15,$B$4*$D$4*E15))</f>
        <v/>
      </c>
      <c r="H15" s="49" t="str">
        <f aca="false">IF(G15="","",C15-G15)</f>
        <v/>
      </c>
      <c r="I15" s="47"/>
    </row>
    <row r="16" customFormat="false" ht="21.75" hidden="false" customHeight="true" outlineLevel="0" collapsed="false">
      <c r="A16" s="47"/>
      <c r="B16" s="47"/>
      <c r="C16" s="47"/>
      <c r="D16" s="47"/>
      <c r="E16" s="59" t="str">
        <f aca="false">IFERROR(INDEX(Benchmark_Ref!$C$2:$C$318,MATCH(B16,Benchmark_Ref!$A$2:$A$318,0)),"Check CN")</f>
        <v>Check CN</v>
      </c>
      <c r="F16" s="59" t="str">
        <f aca="false">IFERROR(INDEX(Benchmark_Ref!$D$2:$D$318,MATCH(B16,Benchmark_Ref!$A$2:$A$318,0)),"Check CN")</f>
        <v>Check CN</v>
      </c>
      <c r="G16" s="49" t="str">
        <f aca="false">IF(OR(A16="",B16=""),"",IF(D16="Default",$B$4*$D$4*F16,$B$4*$D$4*E16))</f>
        <v/>
      </c>
      <c r="H16" s="49" t="str">
        <f aca="false">IF(G16="","",C16-G16)</f>
        <v/>
      </c>
      <c r="I16" s="47"/>
    </row>
    <row r="17" customFormat="false" ht="21.75" hidden="false" customHeight="true" outlineLevel="0" collapsed="false">
      <c r="A17" s="47"/>
      <c r="B17" s="47"/>
      <c r="C17" s="47"/>
      <c r="D17" s="47"/>
      <c r="E17" s="59" t="str">
        <f aca="false">IFERROR(INDEX(Benchmark_Ref!$C$2:$C$318,MATCH(B17,Benchmark_Ref!$A$2:$A$318,0)),"Check CN")</f>
        <v>Check CN</v>
      </c>
      <c r="F17" s="59" t="str">
        <f aca="false">IFERROR(INDEX(Benchmark_Ref!$D$2:$D$318,MATCH(B17,Benchmark_Ref!$A$2:$A$318,0)),"Check CN")</f>
        <v>Check CN</v>
      </c>
      <c r="G17" s="49" t="str">
        <f aca="false">IF(OR(A17="",B17=""),"",IF(D17="Default",$B$4*$D$4*F17,$B$4*$D$4*E17))</f>
        <v/>
      </c>
      <c r="H17" s="49" t="str">
        <f aca="false">IF(G17="","",C17-G17)</f>
        <v/>
      </c>
      <c r="I17" s="47"/>
    </row>
    <row r="18" customFormat="false" ht="21.75" hidden="false" customHeight="true" outlineLevel="0" collapsed="false">
      <c r="A18" s="47"/>
      <c r="B18" s="47"/>
      <c r="C18" s="47"/>
      <c r="D18" s="47"/>
      <c r="E18" s="59" t="str">
        <f aca="false">IFERROR(INDEX(Benchmark_Ref!$C$2:$C$318,MATCH(B18,Benchmark_Ref!$A$2:$A$318,0)),"Check CN")</f>
        <v>Check CN</v>
      </c>
      <c r="F18" s="59" t="str">
        <f aca="false">IFERROR(INDEX(Benchmark_Ref!$D$2:$D$318,MATCH(B18,Benchmark_Ref!$A$2:$A$318,0)),"Check CN")</f>
        <v>Check CN</v>
      </c>
      <c r="G18" s="49" t="str">
        <f aca="false">IF(OR(A18="",B18=""),"",IF(D18="Default",$B$4*$D$4*F18,$B$4*$D$4*E18))</f>
        <v/>
      </c>
      <c r="H18" s="49" t="str">
        <f aca="false">IF(G18="","",C18-G18)</f>
        <v/>
      </c>
      <c r="I18" s="47"/>
    </row>
    <row r="19" customFormat="false" ht="21.75" hidden="false" customHeight="true" outlineLevel="0" collapsed="false">
      <c r="A19" s="47"/>
      <c r="B19" s="47"/>
      <c r="C19" s="47"/>
      <c r="D19" s="47"/>
      <c r="E19" s="59" t="str">
        <f aca="false">IFERROR(INDEX(Benchmark_Ref!$C$2:$C$318,MATCH(B19,Benchmark_Ref!$A$2:$A$318,0)),"Check CN")</f>
        <v>Check CN</v>
      </c>
      <c r="F19" s="59" t="str">
        <f aca="false">IFERROR(INDEX(Benchmark_Ref!$D$2:$D$318,MATCH(B19,Benchmark_Ref!$A$2:$A$318,0)),"Check CN")</f>
        <v>Check CN</v>
      </c>
      <c r="G19" s="49" t="str">
        <f aca="false">IF(OR(A19="",B19=""),"",IF(D19="Default",$B$4*$D$4*F19,$B$4*$D$4*E19))</f>
        <v/>
      </c>
      <c r="H19" s="49" t="str">
        <f aca="false">IF(G19="","",C19-G19)</f>
        <v/>
      </c>
      <c r="I19" s="47"/>
    </row>
    <row r="20" customFormat="false" ht="21.75" hidden="false" customHeight="true" outlineLevel="0" collapsed="false">
      <c r="A20" s="47"/>
      <c r="B20" s="47"/>
      <c r="C20" s="47"/>
      <c r="D20" s="47"/>
      <c r="E20" s="59" t="str">
        <f aca="false">IFERROR(INDEX(Benchmark_Ref!$C$2:$C$318,MATCH(B20,Benchmark_Ref!$A$2:$A$318,0)),"Check CN")</f>
        <v>Check CN</v>
      </c>
      <c r="F20" s="59" t="str">
        <f aca="false">IFERROR(INDEX(Benchmark_Ref!$D$2:$D$318,MATCH(B20,Benchmark_Ref!$A$2:$A$318,0)),"Check CN")</f>
        <v>Check CN</v>
      </c>
      <c r="G20" s="49" t="str">
        <f aca="false">IF(OR(A20="",B20=""),"",IF(D20="Default",$B$4*$D$4*F20,$B$4*$D$4*E20))</f>
        <v/>
      </c>
      <c r="H20" s="49" t="str">
        <f aca="false">IF(G20="","",C20-G20)</f>
        <v/>
      </c>
      <c r="I20" s="47"/>
    </row>
    <row r="21" customFormat="false" ht="21.75" hidden="false" customHeight="true" outlineLevel="0" collapsed="false">
      <c r="A21" s="47"/>
      <c r="B21" s="47"/>
      <c r="C21" s="47"/>
      <c r="D21" s="47"/>
      <c r="E21" s="59" t="str">
        <f aca="false">IFERROR(INDEX(Benchmark_Ref!$C$2:$C$318,MATCH(B21,Benchmark_Ref!$A$2:$A$318,0)),"Check CN")</f>
        <v>Check CN</v>
      </c>
      <c r="F21" s="59" t="str">
        <f aca="false">IFERROR(INDEX(Benchmark_Ref!$D$2:$D$318,MATCH(B21,Benchmark_Ref!$A$2:$A$318,0)),"Check CN")</f>
        <v>Check CN</v>
      </c>
      <c r="G21" s="49" t="str">
        <f aca="false">IF(OR(A21="",B21=""),"",IF(D21="Default",$B$4*$D$4*F21,$B$4*$D$4*E21))</f>
        <v/>
      </c>
      <c r="H21" s="49" t="str">
        <f aca="false">IF(G21="","",C21-G21)</f>
        <v/>
      </c>
      <c r="I21" s="47"/>
    </row>
  </sheetData>
  <mergeCells count="4">
    <mergeCell ref="A1:I1"/>
    <mergeCell ref="A2:I2"/>
    <mergeCell ref="A3:I3"/>
    <mergeCell ref="E4:I4"/>
  </mergeCells>
  <dataValidations count="2">
    <dataValidation allowBlank="true" errorStyle="stop" operator="between" showDropDown="false" showErrorMessage="false" showInputMessage="false" sqref="B7:B21" type="list">
      <formula1>Benchmark_Ref!$A$2:$A$318</formula1>
      <formula2>0</formula2>
    </dataValidation>
    <dataValidation allowBlank="true" errorStyle="stop" operator="between" showDropDown="false" showErrorMessage="false" showInputMessage="false" sqref="D7:D21" type="list">
      <formula1>"Actual,Default"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4"/>
    <col collapsed="false" customWidth="true" hidden="false" outlineLevel="0" max="3" min="3" style="0" width="12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7" min="6" style="0" width="9"/>
    <col collapsed="false" customWidth="true" hidden="false" outlineLevel="0" max="9" min="8" style="0" width="11"/>
    <col collapsed="false" customWidth="true" hidden="false" outlineLevel="0" max="10" min="10" style="0" width="22"/>
    <col collapsed="false" customWidth="true" hidden="false" outlineLevel="0" max="11" min="11" style="0" width="14"/>
    <col collapsed="false" customWidth="true" hidden="false" outlineLevel="0" max="12" min="12" style="0" width="10"/>
    <col collapsed="false" customWidth="true" hidden="false" outlineLevel="0" max="13" min="13" style="0" width="13"/>
    <col collapsed="false" customWidth="true" hidden="false" outlineLevel="0" max="14" min="14" style="0" width="22"/>
    <col collapsed="false" customWidth="true" hidden="false" outlineLevel="0" max="15" min="15" style="0" width="14"/>
    <col collapsed="false" customWidth="true" hidden="false" outlineLevel="0" max="16" min="16" style="0" width="10"/>
    <col collapsed="false" customWidth="true" hidden="false" outlineLevel="0" max="17" min="17" style="0" width="13"/>
    <col collapsed="false" customWidth="true" hidden="false" outlineLevel="0" max="18" min="18" style="0" width="22"/>
    <col collapsed="false" customWidth="true" hidden="false" outlineLevel="0" max="19" min="19" style="0" width="14"/>
    <col collapsed="false" customWidth="true" hidden="false" outlineLevel="0" max="20" min="20" style="0" width="10"/>
    <col collapsed="false" customWidth="true" hidden="false" outlineLevel="0" max="21" min="21" style="0" width="13"/>
    <col collapsed="false" customWidth="true" hidden="false" outlineLevel="0" max="22" min="22" style="0" width="22"/>
    <col collapsed="false" customWidth="true" hidden="false" outlineLevel="0" max="23" min="23" style="0" width="14"/>
    <col collapsed="false" customWidth="true" hidden="false" outlineLevel="0" max="24" min="24" style="0" width="10"/>
    <col collapsed="false" customWidth="true" hidden="false" outlineLevel="0" max="25" min="25" style="0" width="13"/>
    <col collapsed="false" customWidth="true" hidden="false" outlineLevel="0" max="26" min="26" style="0" width="22"/>
    <col collapsed="false" customWidth="true" hidden="false" outlineLevel="0" max="27" min="27" style="0" width="14"/>
    <col collapsed="false" customWidth="true" hidden="false" outlineLevel="0" max="28" min="28" style="0" width="10"/>
    <col collapsed="false" customWidth="true" hidden="false" outlineLevel="0" max="29" min="29" style="0" width="13"/>
    <col collapsed="false" customWidth="true" hidden="false" outlineLevel="0" max="30" min="30" style="0" width="22"/>
    <col collapsed="false" customWidth="true" hidden="false" outlineLevel="0" max="31" min="31" style="0" width="14"/>
    <col collapsed="false" customWidth="true" hidden="false" outlineLevel="0" max="32" min="32" style="0" width="10"/>
    <col collapsed="false" customWidth="true" hidden="false" outlineLevel="0" max="35" min="33" style="0" width="13"/>
    <col collapsed="false" customWidth="true" hidden="false" outlineLevel="0" max="37" min="36" style="0" width="14"/>
  </cols>
  <sheetData>
    <row r="1" customFormat="false" ht="30" hidden="false" customHeight="true" outlineLevel="0" collapsed="false">
      <c r="A1" s="18" t="s">
        <v>156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customFormat="false" ht="72" hidden="false" customHeight="true" outlineLevel="0" collapsed="false">
      <c r="A2" s="17" t="s">
        <v>157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customFormat="false" ht="39.75" hidden="false" customHeight="true" outlineLevel="0" collapsed="false">
      <c r="A3" s="23" t="s">
        <v>158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customFormat="false" ht="21.75" hidden="false" customHeight="true" outlineLevel="0" collapsed="false">
      <c r="A4" s="15" t="s">
        <v>102</v>
      </c>
      <c r="B4" s="24" t="n">
        <v>0.975</v>
      </c>
      <c r="C4" s="15" t="s">
        <v>103</v>
      </c>
      <c r="D4" s="24" t="n">
        <v>1</v>
      </c>
      <c r="E4" s="25" t="s">
        <v>104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</row>
    <row r="5" customFormat="false" ht="43.5" hidden="false" customHeight="true" outlineLevel="0" collapsed="false">
      <c r="A5" s="26" t="s">
        <v>146</v>
      </c>
      <c r="B5" s="26" t="s">
        <v>159</v>
      </c>
      <c r="C5" s="26" t="s">
        <v>107</v>
      </c>
      <c r="D5" s="27" t="s">
        <v>160</v>
      </c>
      <c r="E5" s="27" t="s">
        <v>161</v>
      </c>
      <c r="F5" s="28" t="s">
        <v>110</v>
      </c>
      <c r="G5" s="28" t="s">
        <v>111</v>
      </c>
      <c r="H5" s="26" t="s">
        <v>112</v>
      </c>
      <c r="I5" s="26" t="s">
        <v>113</v>
      </c>
      <c r="J5" s="29" t="s">
        <v>162</v>
      </c>
      <c r="K5" s="29"/>
      <c r="L5" s="29"/>
      <c r="M5" s="29"/>
      <c r="N5" s="30" t="s">
        <v>163</v>
      </c>
      <c r="O5" s="30"/>
      <c r="P5" s="30"/>
      <c r="Q5" s="30"/>
      <c r="R5" s="31" t="s">
        <v>164</v>
      </c>
      <c r="S5" s="31"/>
      <c r="T5" s="31"/>
      <c r="U5" s="31"/>
      <c r="V5" s="32" t="s">
        <v>165</v>
      </c>
      <c r="W5" s="32"/>
      <c r="X5" s="32"/>
      <c r="Y5" s="32"/>
      <c r="Z5" s="33" t="s">
        <v>166</v>
      </c>
      <c r="AA5" s="33"/>
      <c r="AB5" s="33"/>
      <c r="AC5" s="33"/>
      <c r="AD5" s="34" t="s">
        <v>167</v>
      </c>
      <c r="AE5" s="34"/>
      <c r="AF5" s="34"/>
      <c r="AG5" s="34"/>
      <c r="AH5" s="26" t="s">
        <v>120</v>
      </c>
      <c r="AI5" s="26" t="s">
        <v>168</v>
      </c>
      <c r="AJ5" s="26" t="s">
        <v>169</v>
      </c>
      <c r="AK5" s="26" t="s">
        <v>170</v>
      </c>
    </row>
    <row r="6" customFormat="false" ht="36" hidden="false" customHeight="true" outlineLevel="0" collapsed="false">
      <c r="A6" s="26"/>
      <c r="B6" s="26"/>
      <c r="C6" s="26"/>
      <c r="D6" s="26"/>
      <c r="E6" s="26"/>
      <c r="F6" s="26"/>
      <c r="G6" s="26"/>
      <c r="H6" s="26"/>
      <c r="I6" s="26"/>
      <c r="J6" s="36" t="s">
        <v>105</v>
      </c>
      <c r="K6" s="36" t="s">
        <v>171</v>
      </c>
      <c r="L6" s="36" t="s">
        <v>172</v>
      </c>
      <c r="M6" s="36" t="s">
        <v>173</v>
      </c>
      <c r="N6" s="37" t="s">
        <v>105</v>
      </c>
      <c r="O6" s="37" t="s">
        <v>171</v>
      </c>
      <c r="P6" s="37" t="s">
        <v>172</v>
      </c>
      <c r="Q6" s="37" t="s">
        <v>173</v>
      </c>
      <c r="R6" s="38" t="s">
        <v>105</v>
      </c>
      <c r="S6" s="38" t="s">
        <v>171</v>
      </c>
      <c r="T6" s="38" t="s">
        <v>172</v>
      </c>
      <c r="U6" s="38" t="s">
        <v>173</v>
      </c>
      <c r="V6" s="39" t="s">
        <v>105</v>
      </c>
      <c r="W6" s="39" t="s">
        <v>171</v>
      </c>
      <c r="X6" s="39" t="s">
        <v>172</v>
      </c>
      <c r="Y6" s="39" t="s">
        <v>173</v>
      </c>
      <c r="Z6" s="40" t="s">
        <v>105</v>
      </c>
      <c r="AA6" s="40" t="s">
        <v>171</v>
      </c>
      <c r="AB6" s="40" t="s">
        <v>172</v>
      </c>
      <c r="AC6" s="40" t="s">
        <v>173</v>
      </c>
      <c r="AD6" s="41" t="s">
        <v>105</v>
      </c>
      <c r="AE6" s="41" t="s">
        <v>171</v>
      </c>
      <c r="AF6" s="41" t="s">
        <v>172</v>
      </c>
      <c r="AG6" s="41" t="s">
        <v>173</v>
      </c>
      <c r="AH6" s="26"/>
      <c r="AI6" s="26"/>
      <c r="AJ6" s="26"/>
      <c r="AK6" s="26"/>
    </row>
    <row r="7" customFormat="false" ht="24" hidden="false" customHeight="true" outlineLevel="0" collapsed="false">
      <c r="A7" s="42" t="s">
        <v>174</v>
      </c>
      <c r="B7" s="42" t="s">
        <v>133</v>
      </c>
      <c r="C7" s="42" t="s">
        <v>134</v>
      </c>
      <c r="D7" s="42" t="s">
        <v>135</v>
      </c>
      <c r="E7" s="43" t="n">
        <v>0.32881</v>
      </c>
      <c r="F7" s="44" t="n">
        <v>0.975</v>
      </c>
      <c r="G7" s="44" t="n">
        <v>1</v>
      </c>
      <c r="H7" s="44" t="n">
        <v>0.128</v>
      </c>
      <c r="I7" s="44" t="n">
        <v>1.189</v>
      </c>
      <c r="J7" s="42" t="s">
        <v>136</v>
      </c>
      <c r="K7" s="42" t="s">
        <v>137</v>
      </c>
      <c r="L7" s="44" t="n">
        <v>0.04757</v>
      </c>
      <c r="M7" s="44" t="n">
        <v>1.11345</v>
      </c>
      <c r="N7" s="42" t="s">
        <v>139</v>
      </c>
      <c r="O7" s="42" t="s">
        <v>140</v>
      </c>
      <c r="P7" s="44" t="n">
        <v>0.01408</v>
      </c>
      <c r="Q7" s="44" t="n">
        <v>1.32698</v>
      </c>
      <c r="R7" s="42" t="s">
        <v>175</v>
      </c>
      <c r="S7" s="42" t="s">
        <v>176</v>
      </c>
      <c r="T7" s="44" t="n">
        <v>0</v>
      </c>
      <c r="U7" s="44" t="n">
        <v>2.33025</v>
      </c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5" t="n">
        <v>0.1248</v>
      </c>
      <c r="AI7" s="45" t="n">
        <v>0.071651</v>
      </c>
      <c r="AJ7" s="61" t="n">
        <v>0.196451</v>
      </c>
      <c r="AK7" s="62" t="n">
        <v>0.132359</v>
      </c>
    </row>
    <row r="8" customFormat="false" ht="21.75" hidden="false" customHeight="true" outlineLevel="0" collapsed="false">
      <c r="A8" s="47"/>
      <c r="B8" s="47"/>
      <c r="C8" s="47"/>
      <c r="D8" s="47"/>
      <c r="E8" s="47"/>
      <c r="F8" s="48" t="n">
        <f aca="false">$B$4</f>
        <v>0.975</v>
      </c>
      <c r="G8" s="48" t="n">
        <f aca="false">$D$4</f>
        <v>1</v>
      </c>
      <c r="H8" s="49" t="str">
        <f aca="false">IF(B8="","",IFERROR(INDEX(Benchmark_Ref!$C$2:$C$318,MATCH(B8&amp;"|"&amp;C8,Benchmark_Ref!$F$2:$F$318,0)),"Check CN+Route"))</f>
        <v/>
      </c>
      <c r="I8" s="49" t="str">
        <f aca="false">IF(B8="","",IFERROR(INDEX(Benchmark_Ref!$D$2:$D$318,MATCH(B8&amp;"|"&amp;C8,Benchmark_Ref!$F$2:$F$318,0)),"Check CN+Route"))</f>
        <v/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51" t="str">
        <f aca="false">IF(B8="","",IF(D8="Default",$B$4*$D$4*I8,$B$4*$D$4*H8))</f>
        <v/>
      </c>
      <c r="AI8" s="51" t="str">
        <f aca="false">IF(B8="","",IF(D8="Default",0,IFERROR(L8*M8,0)+IFERROR(P8*Q8,0)+IFERROR(T8*U8,0)+IFERROR(X8*Y8,0)+IFERROR(AB8*AC8,0)+IFERROR(AF8*AG8,0)))</f>
        <v/>
      </c>
      <c r="AJ8" s="52" t="str">
        <f aca="false">IF(B8="","",AH8+AI8)</f>
        <v/>
      </c>
      <c r="AK8" s="63" t="str">
        <f aca="false">IF(B8="","",E8-AJ8)</f>
        <v/>
      </c>
    </row>
    <row r="9" customFormat="false" ht="21.75" hidden="false" customHeight="true" outlineLevel="0" collapsed="false">
      <c r="A9" s="47"/>
      <c r="B9" s="47"/>
      <c r="C9" s="47"/>
      <c r="D9" s="47"/>
      <c r="E9" s="47"/>
      <c r="F9" s="48" t="n">
        <f aca="false">$B$4</f>
        <v>0.975</v>
      </c>
      <c r="G9" s="48" t="n">
        <f aca="false">$D$4</f>
        <v>1</v>
      </c>
      <c r="H9" s="49" t="str">
        <f aca="false">IF(B9="","",IFERROR(INDEX(Benchmark_Ref!$C$2:$C$318,MATCH(B9&amp;"|"&amp;C9,Benchmark_Ref!$F$2:$F$318,0)),"Check CN+Route"))</f>
        <v/>
      </c>
      <c r="I9" s="49" t="str">
        <f aca="false">IF(B9="","",IFERROR(INDEX(Benchmark_Ref!$D$2:$D$318,MATCH(B9&amp;"|"&amp;C9,Benchmark_Ref!$F$2:$F$318,0)),"Check CN+Route"))</f>
        <v/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51" t="str">
        <f aca="false">IF(B9="","",IF(D9="Default",$B$4*$D$4*I9,$B$4*$D$4*H9))</f>
        <v/>
      </c>
      <c r="AI9" s="51" t="str">
        <f aca="false">IF(B9="","",IF(D9="Default",0,IFERROR(L9*M9,0)+IFERROR(P9*Q9,0)+IFERROR(T9*U9,0)+IFERROR(X9*Y9,0)+IFERROR(AB9*AC9,0)+IFERROR(AF9*AG9,0)))</f>
        <v/>
      </c>
      <c r="AJ9" s="52" t="str">
        <f aca="false">IF(B9="","",AH9+AI9)</f>
        <v/>
      </c>
      <c r="AK9" s="63" t="str">
        <f aca="false">IF(B9="","",E9-AJ9)</f>
        <v/>
      </c>
    </row>
    <row r="10" customFormat="false" ht="21.75" hidden="false" customHeight="true" outlineLevel="0" collapsed="false">
      <c r="A10" s="47"/>
      <c r="B10" s="47"/>
      <c r="C10" s="47"/>
      <c r="D10" s="47"/>
      <c r="E10" s="47"/>
      <c r="F10" s="48" t="n">
        <f aca="false">$B$4</f>
        <v>0.975</v>
      </c>
      <c r="G10" s="48" t="n">
        <f aca="false">$D$4</f>
        <v>1</v>
      </c>
      <c r="H10" s="49" t="str">
        <f aca="false">IF(B10="","",IFERROR(INDEX(Benchmark_Ref!$C$2:$C$318,MATCH(B10&amp;"|"&amp;C10,Benchmark_Ref!$F$2:$F$318,0)),"Check CN+Route"))</f>
        <v/>
      </c>
      <c r="I10" s="49" t="str">
        <f aca="false">IF(B10="","",IFERROR(INDEX(Benchmark_Ref!$D$2:$D$318,MATCH(B10&amp;"|"&amp;C10,Benchmark_Ref!$F$2:$F$318,0)),"Check CN+Route"))</f>
        <v/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51" t="str">
        <f aca="false">IF(B10="","",IF(D10="Default",$B$4*$D$4*I10,$B$4*$D$4*H10))</f>
        <v/>
      </c>
      <c r="AI10" s="51" t="str">
        <f aca="false">IF(B10="","",IF(D10="Default",0,IFERROR(L10*M10,0)+IFERROR(P10*Q10,0)+IFERROR(T10*U10,0)+IFERROR(X10*Y10,0)+IFERROR(AB10*AC10,0)+IFERROR(AF10*AG10,0)))</f>
        <v/>
      </c>
      <c r="AJ10" s="52" t="str">
        <f aca="false">IF(B10="","",AH10+AI10)</f>
        <v/>
      </c>
      <c r="AK10" s="63" t="str">
        <f aca="false">IF(B10="","",E10-AJ10)</f>
        <v/>
      </c>
    </row>
    <row r="11" customFormat="false" ht="21.75" hidden="false" customHeight="true" outlineLevel="0" collapsed="false">
      <c r="A11" s="47"/>
      <c r="B11" s="47"/>
      <c r="C11" s="47"/>
      <c r="D11" s="47"/>
      <c r="E11" s="47"/>
      <c r="F11" s="48" t="n">
        <f aca="false">$B$4</f>
        <v>0.975</v>
      </c>
      <c r="G11" s="48" t="n">
        <f aca="false">$D$4</f>
        <v>1</v>
      </c>
      <c r="H11" s="49" t="str">
        <f aca="false">IF(B11="","",IFERROR(INDEX(Benchmark_Ref!$C$2:$C$318,MATCH(B11&amp;"|"&amp;C11,Benchmark_Ref!$F$2:$F$318,0)),"Check CN+Route"))</f>
        <v/>
      </c>
      <c r="I11" s="49" t="str">
        <f aca="false">IF(B11="","",IFERROR(INDEX(Benchmark_Ref!$D$2:$D$318,MATCH(B11&amp;"|"&amp;C11,Benchmark_Ref!$F$2:$F$318,0)),"Check CN+Route"))</f>
        <v/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51" t="str">
        <f aca="false">IF(B11="","",IF(D11="Default",$B$4*$D$4*I11,$B$4*$D$4*H11))</f>
        <v/>
      </c>
      <c r="AI11" s="51" t="str">
        <f aca="false">IF(B11="","",IF(D11="Default",0,IFERROR(L11*M11,0)+IFERROR(P11*Q11,0)+IFERROR(T11*U11,0)+IFERROR(X11*Y11,0)+IFERROR(AB11*AC11,0)+IFERROR(AF11*AG11,0)))</f>
        <v/>
      </c>
      <c r="AJ11" s="52" t="str">
        <f aca="false">IF(B11="","",AH11+AI11)</f>
        <v/>
      </c>
      <c r="AK11" s="63" t="str">
        <f aca="false">IF(B11="","",E11-AJ11)</f>
        <v/>
      </c>
    </row>
    <row r="12" customFormat="false" ht="21.75" hidden="false" customHeight="true" outlineLevel="0" collapsed="false">
      <c r="A12" s="47"/>
      <c r="B12" s="47"/>
      <c r="C12" s="47"/>
      <c r="D12" s="47"/>
      <c r="E12" s="47"/>
      <c r="F12" s="48" t="n">
        <f aca="false">$B$4</f>
        <v>0.975</v>
      </c>
      <c r="G12" s="48" t="n">
        <f aca="false">$D$4</f>
        <v>1</v>
      </c>
      <c r="H12" s="49" t="str">
        <f aca="false">IF(B12="","",IFERROR(INDEX(Benchmark_Ref!$C$2:$C$318,MATCH(B12&amp;"|"&amp;C12,Benchmark_Ref!$F$2:$F$318,0)),"Check CN+Route"))</f>
        <v/>
      </c>
      <c r="I12" s="49" t="str">
        <f aca="false">IF(B12="","",IFERROR(INDEX(Benchmark_Ref!$D$2:$D$318,MATCH(B12&amp;"|"&amp;C12,Benchmark_Ref!$F$2:$F$318,0)),"Check CN+Route"))</f>
        <v/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51" t="str">
        <f aca="false">IF(B12="","",IF(D12="Default",$B$4*$D$4*I12,$B$4*$D$4*H12))</f>
        <v/>
      </c>
      <c r="AI12" s="51" t="str">
        <f aca="false">IF(B12="","",IF(D12="Default",0,IFERROR(L12*M12,0)+IFERROR(P12*Q12,0)+IFERROR(T12*U12,0)+IFERROR(X12*Y12,0)+IFERROR(AB12*AC12,0)+IFERROR(AF12*AG12,0)))</f>
        <v/>
      </c>
      <c r="AJ12" s="52" t="str">
        <f aca="false">IF(B12="","",AH12+AI12)</f>
        <v/>
      </c>
      <c r="AK12" s="63" t="str">
        <f aca="false">IF(B12="","",E12-AJ12)</f>
        <v/>
      </c>
    </row>
    <row r="13" customFormat="false" ht="21.75" hidden="false" customHeight="true" outlineLevel="0" collapsed="false">
      <c r="A13" s="47"/>
      <c r="B13" s="47"/>
      <c r="C13" s="47"/>
      <c r="D13" s="47"/>
      <c r="E13" s="47"/>
      <c r="F13" s="48" t="n">
        <f aca="false">$B$4</f>
        <v>0.975</v>
      </c>
      <c r="G13" s="48" t="n">
        <f aca="false">$D$4</f>
        <v>1</v>
      </c>
      <c r="H13" s="49" t="str">
        <f aca="false">IF(B13="","",IFERROR(INDEX(Benchmark_Ref!$C$2:$C$318,MATCH(B13&amp;"|"&amp;C13,Benchmark_Ref!$F$2:$F$318,0)),"Check CN+Route"))</f>
        <v/>
      </c>
      <c r="I13" s="49" t="str">
        <f aca="false">IF(B13="","",IFERROR(INDEX(Benchmark_Ref!$D$2:$D$318,MATCH(B13&amp;"|"&amp;C13,Benchmark_Ref!$F$2:$F$318,0)),"Check CN+Route"))</f>
        <v/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51" t="str">
        <f aca="false">IF(B13="","",IF(D13="Default",$B$4*$D$4*I13,$B$4*$D$4*H13))</f>
        <v/>
      </c>
      <c r="AI13" s="51" t="str">
        <f aca="false">IF(B13="","",IF(D13="Default",0,IFERROR(L13*M13,0)+IFERROR(P13*Q13,0)+IFERROR(T13*U13,0)+IFERROR(X13*Y13,0)+IFERROR(AB13*AC13,0)+IFERROR(AF13*AG13,0)))</f>
        <v/>
      </c>
      <c r="AJ13" s="52" t="str">
        <f aca="false">IF(B13="","",AH13+AI13)</f>
        <v/>
      </c>
      <c r="AK13" s="63" t="str">
        <f aca="false">IF(B13="","",E13-AJ13)</f>
        <v/>
      </c>
    </row>
    <row r="14" customFormat="false" ht="21.75" hidden="false" customHeight="true" outlineLevel="0" collapsed="false">
      <c r="A14" s="47"/>
      <c r="B14" s="47"/>
      <c r="C14" s="47"/>
      <c r="D14" s="47"/>
      <c r="E14" s="47"/>
      <c r="F14" s="48" t="n">
        <f aca="false">$B$4</f>
        <v>0.975</v>
      </c>
      <c r="G14" s="48" t="n">
        <f aca="false">$D$4</f>
        <v>1</v>
      </c>
      <c r="H14" s="49" t="str">
        <f aca="false">IF(B14="","",IFERROR(INDEX(Benchmark_Ref!$C$2:$C$318,MATCH(B14&amp;"|"&amp;C14,Benchmark_Ref!$F$2:$F$318,0)),"Check CN+Route"))</f>
        <v/>
      </c>
      <c r="I14" s="49" t="str">
        <f aca="false">IF(B14="","",IFERROR(INDEX(Benchmark_Ref!$D$2:$D$318,MATCH(B14&amp;"|"&amp;C14,Benchmark_Ref!$F$2:$F$318,0)),"Check CN+Route"))</f>
        <v/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51" t="str">
        <f aca="false">IF(B14="","",IF(D14="Default",$B$4*$D$4*I14,$B$4*$D$4*H14))</f>
        <v/>
      </c>
      <c r="AI14" s="51" t="str">
        <f aca="false">IF(B14="","",IF(D14="Default",0,IFERROR(L14*M14,0)+IFERROR(P14*Q14,0)+IFERROR(T14*U14,0)+IFERROR(X14*Y14,0)+IFERROR(AB14*AC14,0)+IFERROR(AF14*AG14,0)))</f>
        <v/>
      </c>
      <c r="AJ14" s="52" t="str">
        <f aca="false">IF(B14="","",AH14+AI14)</f>
        <v/>
      </c>
      <c r="AK14" s="63" t="str">
        <f aca="false">IF(B14="","",E14-AJ14)</f>
        <v/>
      </c>
    </row>
    <row r="15" customFormat="false" ht="21.75" hidden="false" customHeight="true" outlineLevel="0" collapsed="false">
      <c r="A15" s="47"/>
      <c r="B15" s="47"/>
      <c r="C15" s="47"/>
      <c r="D15" s="47"/>
      <c r="E15" s="47"/>
      <c r="F15" s="48" t="n">
        <f aca="false">$B$4</f>
        <v>0.975</v>
      </c>
      <c r="G15" s="48" t="n">
        <f aca="false">$D$4</f>
        <v>1</v>
      </c>
      <c r="H15" s="49" t="str">
        <f aca="false">IF(B15="","",IFERROR(INDEX(Benchmark_Ref!$C$2:$C$318,MATCH(B15&amp;"|"&amp;C15,Benchmark_Ref!$F$2:$F$318,0)),"Check CN+Route"))</f>
        <v/>
      </c>
      <c r="I15" s="49" t="str">
        <f aca="false">IF(B15="","",IFERROR(INDEX(Benchmark_Ref!$D$2:$D$318,MATCH(B15&amp;"|"&amp;C15,Benchmark_Ref!$F$2:$F$318,0)),"Check CN+Route"))</f>
        <v/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51" t="str">
        <f aca="false">IF(B15="","",IF(D15="Default",$B$4*$D$4*I15,$B$4*$D$4*H15))</f>
        <v/>
      </c>
      <c r="AI15" s="51" t="str">
        <f aca="false">IF(B15="","",IF(D15="Default",0,IFERROR(L15*M15,0)+IFERROR(P15*Q15,0)+IFERROR(T15*U15,0)+IFERROR(X15*Y15,0)+IFERROR(AB15*AC15,0)+IFERROR(AF15*AG15,0)))</f>
        <v/>
      </c>
      <c r="AJ15" s="52" t="str">
        <f aca="false">IF(B15="","",AH15+AI15)</f>
        <v/>
      </c>
      <c r="AK15" s="63" t="str">
        <f aca="false">IF(B15="","",E15-AJ15)</f>
        <v/>
      </c>
    </row>
    <row r="16" customFormat="false" ht="21.75" hidden="false" customHeight="true" outlineLevel="0" collapsed="false">
      <c r="A16" s="47"/>
      <c r="B16" s="47"/>
      <c r="C16" s="47"/>
      <c r="D16" s="47"/>
      <c r="E16" s="47"/>
      <c r="F16" s="48" t="n">
        <f aca="false">$B$4</f>
        <v>0.975</v>
      </c>
      <c r="G16" s="48" t="n">
        <f aca="false">$D$4</f>
        <v>1</v>
      </c>
      <c r="H16" s="49" t="str">
        <f aca="false">IF(B16="","",IFERROR(INDEX(Benchmark_Ref!$C$2:$C$318,MATCH(B16&amp;"|"&amp;C16,Benchmark_Ref!$F$2:$F$318,0)),"Check CN+Route"))</f>
        <v/>
      </c>
      <c r="I16" s="49" t="str">
        <f aca="false">IF(B16="","",IFERROR(INDEX(Benchmark_Ref!$D$2:$D$318,MATCH(B16&amp;"|"&amp;C16,Benchmark_Ref!$F$2:$F$318,0)),"Check CN+Route"))</f>
        <v/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51" t="str">
        <f aca="false">IF(B16="","",IF(D16="Default",$B$4*$D$4*I16,$B$4*$D$4*H16))</f>
        <v/>
      </c>
      <c r="AI16" s="51" t="str">
        <f aca="false">IF(B16="","",IF(D16="Default",0,IFERROR(L16*M16,0)+IFERROR(P16*Q16,0)+IFERROR(T16*U16,0)+IFERROR(X16*Y16,0)+IFERROR(AB16*AC16,0)+IFERROR(AF16*AG16,0)))</f>
        <v/>
      </c>
      <c r="AJ16" s="52" t="str">
        <f aca="false">IF(B16="","",AH16+AI16)</f>
        <v/>
      </c>
      <c r="AK16" s="63" t="str">
        <f aca="false">IF(B16="","",E16-AJ16)</f>
        <v/>
      </c>
    </row>
    <row r="17" customFormat="false" ht="21.75" hidden="false" customHeight="true" outlineLevel="0" collapsed="false">
      <c r="A17" s="47"/>
      <c r="B17" s="47"/>
      <c r="C17" s="47"/>
      <c r="D17" s="47"/>
      <c r="E17" s="47"/>
      <c r="F17" s="48" t="n">
        <f aca="false">$B$4</f>
        <v>0.975</v>
      </c>
      <c r="G17" s="48" t="n">
        <f aca="false">$D$4</f>
        <v>1</v>
      </c>
      <c r="H17" s="49" t="str">
        <f aca="false">IF(B17="","",IFERROR(INDEX(Benchmark_Ref!$C$2:$C$318,MATCH(B17&amp;"|"&amp;C17,Benchmark_Ref!$F$2:$F$318,0)),"Check CN+Route"))</f>
        <v/>
      </c>
      <c r="I17" s="49" t="str">
        <f aca="false">IF(B17="","",IFERROR(INDEX(Benchmark_Ref!$D$2:$D$318,MATCH(B17&amp;"|"&amp;C17,Benchmark_Ref!$F$2:$F$318,0)),"Check CN+Route"))</f>
        <v/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51" t="str">
        <f aca="false">IF(B17="","",IF(D17="Default",$B$4*$D$4*I17,$B$4*$D$4*H17))</f>
        <v/>
      </c>
      <c r="AI17" s="51" t="str">
        <f aca="false">IF(B17="","",IF(D17="Default",0,IFERROR(L17*M17,0)+IFERROR(P17*Q17,0)+IFERROR(T17*U17,0)+IFERROR(X17*Y17,0)+IFERROR(AB17*AC17,0)+IFERROR(AF17*AG17,0)))</f>
        <v/>
      </c>
      <c r="AJ17" s="52" t="str">
        <f aca="false">IF(B17="","",AH17+AI17)</f>
        <v/>
      </c>
      <c r="AK17" s="63" t="str">
        <f aca="false">IF(B17="","",E17-AJ17)</f>
        <v/>
      </c>
    </row>
    <row r="18" customFormat="false" ht="21.75" hidden="false" customHeight="true" outlineLevel="0" collapsed="false">
      <c r="A18" s="47"/>
      <c r="B18" s="47"/>
      <c r="C18" s="47"/>
      <c r="D18" s="47"/>
      <c r="E18" s="47"/>
      <c r="F18" s="48" t="n">
        <f aca="false">$B$4</f>
        <v>0.975</v>
      </c>
      <c r="G18" s="48" t="n">
        <f aca="false">$D$4</f>
        <v>1</v>
      </c>
      <c r="H18" s="49" t="str">
        <f aca="false">IF(B18="","",IFERROR(INDEX(Benchmark_Ref!$C$2:$C$318,MATCH(B18&amp;"|"&amp;C18,Benchmark_Ref!$F$2:$F$318,0)),"Check CN+Route"))</f>
        <v/>
      </c>
      <c r="I18" s="49" t="str">
        <f aca="false">IF(B18="","",IFERROR(INDEX(Benchmark_Ref!$D$2:$D$318,MATCH(B18&amp;"|"&amp;C18,Benchmark_Ref!$F$2:$F$318,0)),"Check CN+Route"))</f>
        <v/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51" t="str">
        <f aca="false">IF(B18="","",IF(D18="Default",$B$4*$D$4*I18,$B$4*$D$4*H18))</f>
        <v/>
      </c>
      <c r="AI18" s="51" t="str">
        <f aca="false">IF(B18="","",IF(D18="Default",0,IFERROR(L18*M18,0)+IFERROR(P18*Q18,0)+IFERROR(T18*U18,0)+IFERROR(X18*Y18,0)+IFERROR(AB18*AC18,0)+IFERROR(AF18*AG18,0)))</f>
        <v/>
      </c>
      <c r="AJ18" s="52" t="str">
        <f aca="false">IF(B18="","",AH18+AI18)</f>
        <v/>
      </c>
      <c r="AK18" s="63" t="str">
        <f aca="false">IF(B18="","",E18-AJ18)</f>
        <v/>
      </c>
    </row>
    <row r="19" customFormat="false" ht="21.75" hidden="false" customHeight="true" outlineLevel="0" collapsed="false">
      <c r="A19" s="47"/>
      <c r="B19" s="47"/>
      <c r="C19" s="47"/>
      <c r="D19" s="47"/>
      <c r="E19" s="47"/>
      <c r="F19" s="48" t="n">
        <f aca="false">$B$4</f>
        <v>0.975</v>
      </c>
      <c r="G19" s="48" t="n">
        <f aca="false">$D$4</f>
        <v>1</v>
      </c>
      <c r="H19" s="49" t="str">
        <f aca="false">IF(B19="","",IFERROR(INDEX(Benchmark_Ref!$C$2:$C$318,MATCH(B19&amp;"|"&amp;C19,Benchmark_Ref!$F$2:$F$318,0)),"Check CN+Route"))</f>
        <v/>
      </c>
      <c r="I19" s="49" t="str">
        <f aca="false">IF(B19="","",IFERROR(INDEX(Benchmark_Ref!$D$2:$D$318,MATCH(B19&amp;"|"&amp;C19,Benchmark_Ref!$F$2:$F$318,0)),"Check CN+Route"))</f>
        <v/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51" t="str">
        <f aca="false">IF(B19="","",IF(D19="Default",$B$4*$D$4*I19,$B$4*$D$4*H19))</f>
        <v/>
      </c>
      <c r="AI19" s="51" t="str">
        <f aca="false">IF(B19="","",IF(D19="Default",0,IFERROR(L19*M19,0)+IFERROR(P19*Q19,0)+IFERROR(T19*U19,0)+IFERROR(X19*Y19,0)+IFERROR(AB19*AC19,0)+IFERROR(AF19*AG19,0)))</f>
        <v/>
      </c>
      <c r="AJ19" s="52" t="str">
        <f aca="false">IF(B19="","",AH19+AI19)</f>
        <v/>
      </c>
      <c r="AK19" s="63" t="str">
        <f aca="false">IF(B19="","",E19-AJ19)</f>
        <v/>
      </c>
    </row>
    <row r="20" customFormat="false" ht="21.75" hidden="false" customHeight="true" outlineLevel="0" collapsed="false">
      <c r="A20" s="47"/>
      <c r="B20" s="47"/>
      <c r="C20" s="47"/>
      <c r="D20" s="47"/>
      <c r="E20" s="47"/>
      <c r="F20" s="48" t="n">
        <f aca="false">$B$4</f>
        <v>0.975</v>
      </c>
      <c r="G20" s="48" t="n">
        <f aca="false">$D$4</f>
        <v>1</v>
      </c>
      <c r="H20" s="49" t="str">
        <f aca="false">IF(B20="","",IFERROR(INDEX(Benchmark_Ref!$C$2:$C$318,MATCH(B20&amp;"|"&amp;C20,Benchmark_Ref!$F$2:$F$318,0)),"Check CN+Route"))</f>
        <v/>
      </c>
      <c r="I20" s="49" t="str">
        <f aca="false">IF(B20="","",IFERROR(INDEX(Benchmark_Ref!$D$2:$D$318,MATCH(B20&amp;"|"&amp;C20,Benchmark_Ref!$F$2:$F$318,0)),"Check CN+Route"))</f>
        <v/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51" t="str">
        <f aca="false">IF(B20="","",IF(D20="Default",$B$4*$D$4*I20,$B$4*$D$4*H20))</f>
        <v/>
      </c>
      <c r="AI20" s="51" t="str">
        <f aca="false">IF(B20="","",IF(D20="Default",0,IFERROR(L20*M20,0)+IFERROR(P20*Q20,0)+IFERROR(T20*U20,0)+IFERROR(X20*Y20,0)+IFERROR(AB20*AC20,0)+IFERROR(AF20*AG20,0)))</f>
        <v/>
      </c>
      <c r="AJ20" s="52" t="str">
        <f aca="false">IF(B20="","",AH20+AI20)</f>
        <v/>
      </c>
      <c r="AK20" s="63" t="str">
        <f aca="false">IF(B20="","",E20-AJ20)</f>
        <v/>
      </c>
    </row>
    <row r="21" customFormat="false" ht="21.75" hidden="false" customHeight="true" outlineLevel="0" collapsed="false">
      <c r="A21" s="47"/>
      <c r="B21" s="47"/>
      <c r="C21" s="47"/>
      <c r="D21" s="47"/>
      <c r="E21" s="47"/>
      <c r="F21" s="48" t="n">
        <f aca="false">$B$4</f>
        <v>0.975</v>
      </c>
      <c r="G21" s="48" t="n">
        <f aca="false">$D$4</f>
        <v>1</v>
      </c>
      <c r="H21" s="49" t="str">
        <f aca="false">IF(B21="","",IFERROR(INDEX(Benchmark_Ref!$C$2:$C$318,MATCH(B21&amp;"|"&amp;C21,Benchmark_Ref!$F$2:$F$318,0)),"Check CN+Route"))</f>
        <v/>
      </c>
      <c r="I21" s="49" t="str">
        <f aca="false">IF(B21="","",IFERROR(INDEX(Benchmark_Ref!$D$2:$D$318,MATCH(B21&amp;"|"&amp;C21,Benchmark_Ref!$F$2:$F$318,0)),"Check CN+Route"))</f>
        <v/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51" t="str">
        <f aca="false">IF(B21="","",IF(D21="Default",$B$4*$D$4*I21,$B$4*$D$4*H21))</f>
        <v/>
      </c>
      <c r="AI21" s="51" t="str">
        <f aca="false">IF(B21="","",IF(D21="Default",0,IFERROR(L21*M21,0)+IFERROR(P21*Q21,0)+IFERROR(T21*U21,0)+IFERROR(X21*Y21,0)+IFERROR(AB21*AC21,0)+IFERROR(AF21*AG21,0)))</f>
        <v/>
      </c>
      <c r="AJ21" s="52" t="str">
        <f aca="false">IF(B21="","",AH21+AI21)</f>
        <v/>
      </c>
      <c r="AK21" s="63" t="str">
        <f aca="false">IF(B21="","",E21-AJ21)</f>
        <v/>
      </c>
    </row>
    <row r="22" customFormat="false" ht="21.75" hidden="false" customHeight="true" outlineLevel="0" collapsed="false">
      <c r="A22" s="47"/>
      <c r="B22" s="47"/>
      <c r="C22" s="47"/>
      <c r="D22" s="47"/>
      <c r="E22" s="47"/>
      <c r="F22" s="48" t="n">
        <f aca="false">$B$4</f>
        <v>0.975</v>
      </c>
      <c r="G22" s="48" t="n">
        <f aca="false">$D$4</f>
        <v>1</v>
      </c>
      <c r="H22" s="49" t="str">
        <f aca="false">IF(B22="","",IFERROR(INDEX(Benchmark_Ref!$C$2:$C$318,MATCH(B22&amp;"|"&amp;C22,Benchmark_Ref!$F$2:$F$318,0)),"Check CN+Route"))</f>
        <v/>
      </c>
      <c r="I22" s="49" t="str">
        <f aca="false">IF(B22="","",IFERROR(INDEX(Benchmark_Ref!$D$2:$D$318,MATCH(B22&amp;"|"&amp;C22,Benchmark_Ref!$F$2:$F$318,0)),"Check CN+Route"))</f>
        <v/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51" t="str">
        <f aca="false">IF(B22="","",IF(D22="Default",$B$4*$D$4*I22,$B$4*$D$4*H22))</f>
        <v/>
      </c>
      <c r="AI22" s="51" t="str">
        <f aca="false">IF(B22="","",IF(D22="Default",0,IFERROR(L22*M22,0)+IFERROR(P22*Q22,0)+IFERROR(T22*U22,0)+IFERROR(X22*Y22,0)+IFERROR(AB22*AC22,0)+IFERROR(AF22*AG22,0)))</f>
        <v/>
      </c>
      <c r="AJ22" s="52" t="str">
        <f aca="false">IF(B22="","",AH22+AI22)</f>
        <v/>
      </c>
      <c r="AK22" s="63" t="str">
        <f aca="false">IF(B22="","",E22-AJ22)</f>
        <v/>
      </c>
    </row>
    <row r="23" customFormat="false" ht="21.75" hidden="false" customHeight="true" outlineLevel="0" collapsed="false">
      <c r="A23" s="47"/>
      <c r="B23" s="47"/>
      <c r="C23" s="47"/>
      <c r="D23" s="47"/>
      <c r="E23" s="47"/>
      <c r="F23" s="48" t="n">
        <f aca="false">$B$4</f>
        <v>0.975</v>
      </c>
      <c r="G23" s="48" t="n">
        <f aca="false">$D$4</f>
        <v>1</v>
      </c>
      <c r="H23" s="49" t="str">
        <f aca="false">IF(B23="","",IFERROR(INDEX(Benchmark_Ref!$C$2:$C$318,MATCH(B23&amp;"|"&amp;C23,Benchmark_Ref!$F$2:$F$318,0)),"Check CN+Route"))</f>
        <v/>
      </c>
      <c r="I23" s="49" t="str">
        <f aca="false">IF(B23="","",IFERROR(INDEX(Benchmark_Ref!$D$2:$D$318,MATCH(B23&amp;"|"&amp;C23,Benchmark_Ref!$F$2:$F$318,0)),"Check CN+Route"))</f>
        <v/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51" t="str">
        <f aca="false">IF(B23="","",IF(D23="Default",$B$4*$D$4*I23,$B$4*$D$4*H23))</f>
        <v/>
      </c>
      <c r="AI23" s="51" t="str">
        <f aca="false">IF(B23="","",IF(D23="Default",0,IFERROR(L23*M23,0)+IFERROR(P23*Q23,0)+IFERROR(T23*U23,0)+IFERROR(X23*Y23,0)+IFERROR(AB23*AC23,0)+IFERROR(AF23*AG23,0)))</f>
        <v/>
      </c>
      <c r="AJ23" s="52" t="str">
        <f aca="false">IF(B23="","",AH23+AI23)</f>
        <v/>
      </c>
      <c r="AK23" s="63" t="str">
        <f aca="false">IF(B23="","",E23-AJ23)</f>
        <v/>
      </c>
    </row>
    <row r="24" customFormat="false" ht="21.75" hidden="false" customHeight="true" outlineLevel="0" collapsed="false">
      <c r="A24" s="47"/>
      <c r="B24" s="47"/>
      <c r="C24" s="47"/>
      <c r="D24" s="47"/>
      <c r="E24" s="47"/>
      <c r="F24" s="48" t="n">
        <f aca="false">$B$4</f>
        <v>0.975</v>
      </c>
      <c r="G24" s="48" t="n">
        <f aca="false">$D$4</f>
        <v>1</v>
      </c>
      <c r="H24" s="49" t="str">
        <f aca="false">IF(B24="","",IFERROR(INDEX(Benchmark_Ref!$C$2:$C$318,MATCH(B24&amp;"|"&amp;C24,Benchmark_Ref!$F$2:$F$318,0)),"Check CN+Route"))</f>
        <v/>
      </c>
      <c r="I24" s="49" t="str">
        <f aca="false">IF(B24="","",IFERROR(INDEX(Benchmark_Ref!$D$2:$D$318,MATCH(B24&amp;"|"&amp;C24,Benchmark_Ref!$F$2:$F$318,0)),"Check CN+Route"))</f>
        <v/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51" t="str">
        <f aca="false">IF(B24="","",IF(D24="Default",$B$4*$D$4*I24,$B$4*$D$4*H24))</f>
        <v/>
      </c>
      <c r="AI24" s="51" t="str">
        <f aca="false">IF(B24="","",IF(D24="Default",0,IFERROR(L24*M24,0)+IFERROR(P24*Q24,0)+IFERROR(T24*U24,0)+IFERROR(X24*Y24,0)+IFERROR(AB24*AC24,0)+IFERROR(AF24*AG24,0)))</f>
        <v/>
      </c>
      <c r="AJ24" s="52" t="str">
        <f aca="false">IF(B24="","",AH24+AI24)</f>
        <v/>
      </c>
      <c r="AK24" s="63" t="str">
        <f aca="false">IF(B24="","",E24-AJ24)</f>
        <v/>
      </c>
    </row>
    <row r="25" customFormat="false" ht="21.75" hidden="false" customHeight="true" outlineLevel="0" collapsed="false">
      <c r="A25" s="47"/>
      <c r="B25" s="47"/>
      <c r="C25" s="47"/>
      <c r="D25" s="47"/>
      <c r="E25" s="47"/>
      <c r="F25" s="48" t="n">
        <f aca="false">$B$4</f>
        <v>0.975</v>
      </c>
      <c r="G25" s="48" t="n">
        <f aca="false">$D$4</f>
        <v>1</v>
      </c>
      <c r="H25" s="49" t="str">
        <f aca="false">IF(B25="","",IFERROR(INDEX(Benchmark_Ref!$C$2:$C$318,MATCH(B25&amp;"|"&amp;C25,Benchmark_Ref!$F$2:$F$318,0)),"Check CN+Route"))</f>
        <v/>
      </c>
      <c r="I25" s="49" t="str">
        <f aca="false">IF(B25="","",IFERROR(INDEX(Benchmark_Ref!$D$2:$D$318,MATCH(B25&amp;"|"&amp;C25,Benchmark_Ref!$F$2:$F$318,0)),"Check CN+Route"))</f>
        <v/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51" t="str">
        <f aca="false">IF(B25="","",IF(D25="Default",$B$4*$D$4*I25,$B$4*$D$4*H25))</f>
        <v/>
      </c>
      <c r="AI25" s="51" t="str">
        <f aca="false">IF(B25="","",IF(D25="Default",0,IFERROR(L25*M25,0)+IFERROR(P25*Q25,0)+IFERROR(T25*U25,0)+IFERROR(X25*Y25,0)+IFERROR(AB25*AC25,0)+IFERROR(AF25*AG25,0)))</f>
        <v/>
      </c>
      <c r="AJ25" s="52" t="str">
        <f aca="false">IF(B25="","",AH25+AI25)</f>
        <v/>
      </c>
      <c r="AK25" s="63" t="str">
        <f aca="false">IF(B25="","",E25-AJ25)</f>
        <v/>
      </c>
    </row>
    <row r="26" customFormat="false" ht="21.75" hidden="false" customHeight="true" outlineLevel="0" collapsed="false">
      <c r="A26" s="47"/>
      <c r="B26" s="47"/>
      <c r="C26" s="47"/>
      <c r="D26" s="47"/>
      <c r="E26" s="47"/>
      <c r="F26" s="48" t="n">
        <f aca="false">$B$4</f>
        <v>0.975</v>
      </c>
      <c r="G26" s="48" t="n">
        <f aca="false">$D$4</f>
        <v>1</v>
      </c>
      <c r="H26" s="49" t="str">
        <f aca="false">IF(B26="","",IFERROR(INDEX(Benchmark_Ref!$C$2:$C$318,MATCH(B26&amp;"|"&amp;C26,Benchmark_Ref!$F$2:$F$318,0)),"Check CN+Route"))</f>
        <v/>
      </c>
      <c r="I26" s="49" t="str">
        <f aca="false">IF(B26="","",IFERROR(INDEX(Benchmark_Ref!$D$2:$D$318,MATCH(B26&amp;"|"&amp;C26,Benchmark_Ref!$F$2:$F$318,0)),"Check CN+Route"))</f>
        <v/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51" t="str">
        <f aca="false">IF(B26="","",IF(D26="Default",$B$4*$D$4*I26,$B$4*$D$4*H26))</f>
        <v/>
      </c>
      <c r="AI26" s="51" t="str">
        <f aca="false">IF(B26="","",IF(D26="Default",0,IFERROR(L26*M26,0)+IFERROR(P26*Q26,0)+IFERROR(T26*U26,0)+IFERROR(X26*Y26,0)+IFERROR(AB26*AC26,0)+IFERROR(AF26*AG26,0)))</f>
        <v/>
      </c>
      <c r="AJ26" s="52" t="str">
        <f aca="false">IF(B26="","",AH26+AI26)</f>
        <v/>
      </c>
      <c r="AK26" s="63" t="str">
        <f aca="false">IF(B26="","",E26-AJ26)</f>
        <v/>
      </c>
    </row>
    <row r="27" customFormat="false" ht="21.75" hidden="false" customHeight="true" outlineLevel="0" collapsed="false">
      <c r="A27" s="47"/>
      <c r="B27" s="47"/>
      <c r="C27" s="47"/>
      <c r="D27" s="47"/>
      <c r="E27" s="47"/>
      <c r="F27" s="48" t="n">
        <f aca="false">$B$4</f>
        <v>0.975</v>
      </c>
      <c r="G27" s="48" t="n">
        <f aca="false">$D$4</f>
        <v>1</v>
      </c>
      <c r="H27" s="49" t="str">
        <f aca="false">IF(B27="","",IFERROR(INDEX(Benchmark_Ref!$C$2:$C$318,MATCH(B27&amp;"|"&amp;C27,Benchmark_Ref!$F$2:$F$318,0)),"Check CN+Route"))</f>
        <v/>
      </c>
      <c r="I27" s="49" t="str">
        <f aca="false">IF(B27="","",IFERROR(INDEX(Benchmark_Ref!$D$2:$D$318,MATCH(B27&amp;"|"&amp;C27,Benchmark_Ref!$F$2:$F$318,0)),"Check CN+Route"))</f>
        <v/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51" t="str">
        <f aca="false">IF(B27="","",IF(D27="Default",$B$4*$D$4*I27,$B$4*$D$4*H27))</f>
        <v/>
      </c>
      <c r="AI27" s="51" t="str">
        <f aca="false">IF(B27="","",IF(D27="Default",0,IFERROR(L27*M27,0)+IFERROR(P27*Q27,0)+IFERROR(T27*U27,0)+IFERROR(X27*Y27,0)+IFERROR(AB27*AC27,0)+IFERROR(AF27*AG27,0)))</f>
        <v/>
      </c>
      <c r="AJ27" s="52" t="str">
        <f aca="false">IF(B27="","",AH27+AI27)</f>
        <v/>
      </c>
      <c r="AK27" s="63" t="str">
        <f aca="false">IF(B27="","",E27-AJ27)</f>
        <v/>
      </c>
    </row>
    <row r="28" customFormat="false" ht="31.5" hidden="false" customHeight="true" outlineLevel="0" collapsed="false">
      <c r="A28" s="53" t="s">
        <v>177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</row>
  </sheetData>
  <mergeCells count="24">
    <mergeCell ref="A1:AK1"/>
    <mergeCell ref="A2:AK2"/>
    <mergeCell ref="A3:AK3"/>
    <mergeCell ref="E4:AK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M5"/>
    <mergeCell ref="N5:Q5"/>
    <mergeCell ref="R5:U5"/>
    <mergeCell ref="V5:Y5"/>
    <mergeCell ref="Z5:AC5"/>
    <mergeCell ref="AD5:AG5"/>
    <mergeCell ref="AH5:AH6"/>
    <mergeCell ref="AI5:AI6"/>
    <mergeCell ref="AJ5:AJ6"/>
    <mergeCell ref="AK5:AK6"/>
    <mergeCell ref="A28:AK28"/>
  </mergeCells>
  <dataValidations count="4">
    <dataValidation allowBlank="true" errorStyle="stop" operator="between" showDropDown="false" showErrorMessage="false" showInputMessage="false" sqref="B8:B27" type="list">
      <formula1>Benchmark_Ref!$A$2:$A$318</formula1>
      <formula2>0</formula2>
    </dataValidation>
    <dataValidation allowBlank="true" errorStyle="stop" operator="between" showDropDown="false" showErrorMessage="false" showInputMessage="false" sqref="C8:C27" type="list">
      <formula1>"—,BF/BOF,DRI/EAF,Scrap/EAF,EAF High Alloy"</formula1>
      <formula2>0</formula2>
    </dataValidation>
    <dataValidation allowBlank="true" errorStyle="stop" operator="between" showDropDown="false" showErrorMessage="false" showInputMessage="false" sqref="D8:D27" type="list">
      <formula1>"Default,Actual"</formula1>
      <formula2>0</formula2>
    </dataValidation>
    <dataValidation allowBlank="true" errorStyle="stop" operator="between" showDropDown="false" showErrorMessage="false" showInputMessage="false" sqref="K8:K27 O8:O27 S8:S27 W8:W27 AA8:AA27 AE8:AE27" type="list">
      <formula1>Benchmark_Ref!$A$2:$A$318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60"/>
    <col collapsed="false" customWidth="true" hidden="false" outlineLevel="0" max="4" min="3" style="0" width="18"/>
    <col collapsed="false" customWidth="true" hidden="false" outlineLevel="0" max="5" min="5" style="0" width="14"/>
    <col collapsed="false" customWidth="true" hidden="false" outlineLevel="0" max="6" min="6" style="0" width="22"/>
  </cols>
  <sheetData>
    <row r="1" customFormat="false" ht="27.75" hidden="false" customHeight="true" outlineLevel="0" collapsed="false">
      <c r="A1" s="8" t="s">
        <v>178</v>
      </c>
      <c r="B1" s="8" t="s">
        <v>179</v>
      </c>
      <c r="C1" s="8" t="s">
        <v>180</v>
      </c>
      <c r="D1" s="8" t="s">
        <v>181</v>
      </c>
      <c r="E1" s="8" t="s">
        <v>182</v>
      </c>
      <c r="F1" s="8" t="s">
        <v>183</v>
      </c>
    </row>
    <row r="2" customFormat="false" ht="16.5" hidden="false" customHeight="true" outlineLevel="0" collapsed="false">
      <c r="A2" s="64" t="s">
        <v>184</v>
      </c>
      <c r="B2" s="64" t="s">
        <v>185</v>
      </c>
      <c r="C2" s="65" t="n">
        <v>1.361</v>
      </c>
      <c r="D2" s="65" t="n">
        <v>1.361</v>
      </c>
      <c r="E2" s="64" t="s">
        <v>134</v>
      </c>
      <c r="F2" s="66" t="s">
        <v>186</v>
      </c>
    </row>
    <row r="3" customFormat="false" ht="16.5" hidden="false" customHeight="true" outlineLevel="0" collapsed="false">
      <c r="A3" s="67" t="s">
        <v>187</v>
      </c>
      <c r="B3" s="67" t="s">
        <v>188</v>
      </c>
      <c r="C3" s="68" t="n">
        <v>1.361</v>
      </c>
      <c r="D3" s="68" t="n">
        <v>1.361</v>
      </c>
      <c r="E3" s="67" t="s">
        <v>134</v>
      </c>
      <c r="F3" s="69" t="s">
        <v>189</v>
      </c>
    </row>
    <row r="4" customFormat="false" ht="16.5" hidden="false" customHeight="true" outlineLevel="0" collapsed="false">
      <c r="A4" s="64" t="s">
        <v>140</v>
      </c>
      <c r="B4" s="64" t="s">
        <v>190</v>
      </c>
      <c r="C4" s="65" t="n">
        <v>1.361</v>
      </c>
      <c r="D4" s="65" t="n">
        <v>1.361</v>
      </c>
      <c r="E4" s="64" t="s">
        <v>134</v>
      </c>
      <c r="F4" s="66" t="s">
        <v>191</v>
      </c>
    </row>
    <row r="5" customFormat="false" ht="16.5" hidden="false" customHeight="true" outlineLevel="0" collapsed="false">
      <c r="A5" s="67" t="s">
        <v>137</v>
      </c>
      <c r="B5" s="67" t="s">
        <v>192</v>
      </c>
      <c r="C5" s="68" t="n">
        <v>1.142</v>
      </c>
      <c r="D5" s="68" t="n">
        <v>1.142</v>
      </c>
      <c r="E5" s="67" t="s">
        <v>134</v>
      </c>
      <c r="F5" s="69" t="s">
        <v>193</v>
      </c>
    </row>
    <row r="6" customFormat="false" ht="16.5" hidden="false" customHeight="true" outlineLevel="0" collapsed="false">
      <c r="A6" s="64" t="s">
        <v>194</v>
      </c>
      <c r="B6" s="64" t="s">
        <v>195</v>
      </c>
      <c r="C6" s="65" t="n">
        <v>1.142</v>
      </c>
      <c r="D6" s="65" t="n">
        <v>1.142</v>
      </c>
      <c r="E6" s="64" t="s">
        <v>134</v>
      </c>
      <c r="F6" s="66" t="s">
        <v>196</v>
      </c>
    </row>
    <row r="7" customFormat="false" ht="16.5" hidden="false" customHeight="true" outlineLevel="0" collapsed="false">
      <c r="A7" s="67" t="s">
        <v>197</v>
      </c>
      <c r="B7" s="67" t="s">
        <v>198</v>
      </c>
      <c r="C7" s="68" t="n">
        <v>1.142</v>
      </c>
      <c r="D7" s="68" t="n">
        <v>1.142</v>
      </c>
      <c r="E7" s="67" t="s">
        <v>134</v>
      </c>
      <c r="F7" s="69" t="s">
        <v>199</v>
      </c>
    </row>
    <row r="8" customFormat="false" ht="16.5" hidden="false" customHeight="true" outlineLevel="0" collapsed="false">
      <c r="A8" s="64" t="s">
        <v>200</v>
      </c>
      <c r="B8" s="64" t="s">
        <v>201</v>
      </c>
      <c r="C8" s="65" t="n">
        <v>1.142</v>
      </c>
      <c r="D8" s="65" t="n">
        <v>1.142</v>
      </c>
      <c r="E8" s="64" t="s">
        <v>134</v>
      </c>
      <c r="F8" s="66" t="s">
        <v>202</v>
      </c>
    </row>
    <row r="9" customFormat="false" ht="16.5" hidden="false" customHeight="true" outlineLevel="0" collapsed="false">
      <c r="A9" s="67" t="s">
        <v>203</v>
      </c>
      <c r="B9" s="67" t="s">
        <v>204</v>
      </c>
      <c r="C9" s="68" t="n">
        <v>1.142</v>
      </c>
      <c r="D9" s="68" t="n">
        <v>1.142</v>
      </c>
      <c r="E9" s="67" t="s">
        <v>134</v>
      </c>
      <c r="F9" s="69" t="s">
        <v>205</v>
      </c>
    </row>
    <row r="10" customFormat="false" ht="16.5" hidden="false" customHeight="true" outlineLevel="0" collapsed="false">
      <c r="A10" s="64" t="s">
        <v>176</v>
      </c>
      <c r="B10" s="64" t="s">
        <v>206</v>
      </c>
      <c r="C10" s="65" t="n">
        <v>2.39</v>
      </c>
      <c r="D10" s="65" t="n">
        <v>2.39</v>
      </c>
      <c r="E10" s="64" t="s">
        <v>134</v>
      </c>
      <c r="F10" s="66" t="s">
        <v>207</v>
      </c>
    </row>
    <row r="11" customFormat="false" ht="16.5" hidden="false" customHeight="true" outlineLevel="0" collapsed="false">
      <c r="A11" s="67" t="s">
        <v>208</v>
      </c>
      <c r="B11" s="67" t="s">
        <v>209</v>
      </c>
      <c r="C11" s="68" t="n">
        <v>1.089</v>
      </c>
      <c r="D11" s="68" t="n">
        <v>1.21</v>
      </c>
      <c r="E11" s="67" t="s">
        <v>134</v>
      </c>
      <c r="F11" s="69" t="s">
        <v>210</v>
      </c>
    </row>
    <row r="12" customFormat="false" ht="16.5" hidden="false" customHeight="true" outlineLevel="0" collapsed="false">
      <c r="A12" s="64" t="s">
        <v>211</v>
      </c>
      <c r="B12" s="64" t="s">
        <v>212</v>
      </c>
      <c r="C12" s="65" t="n">
        <v>1.089</v>
      </c>
      <c r="D12" s="65" t="n">
        <v>1.21</v>
      </c>
      <c r="E12" s="64" t="s">
        <v>134</v>
      </c>
      <c r="F12" s="66" t="s">
        <v>213</v>
      </c>
    </row>
    <row r="13" customFormat="false" ht="16.5" hidden="false" customHeight="true" outlineLevel="0" collapsed="false">
      <c r="A13" s="67" t="s">
        <v>214</v>
      </c>
      <c r="B13" s="67" t="s">
        <v>215</v>
      </c>
      <c r="C13" s="68" t="n">
        <v>1.089</v>
      </c>
      <c r="D13" s="68" t="n">
        <v>1.21</v>
      </c>
      <c r="E13" s="67" t="s">
        <v>134</v>
      </c>
      <c r="F13" s="69" t="s">
        <v>216</v>
      </c>
    </row>
    <row r="14" customFormat="false" ht="16.5" hidden="false" customHeight="true" outlineLevel="0" collapsed="false">
      <c r="A14" s="64" t="s">
        <v>217</v>
      </c>
      <c r="B14" s="64" t="s">
        <v>218</v>
      </c>
      <c r="C14" s="65" t="n">
        <v>1.089</v>
      </c>
      <c r="D14" s="65" t="n">
        <v>1.21</v>
      </c>
      <c r="E14" s="64" t="s">
        <v>134</v>
      </c>
      <c r="F14" s="66" t="s">
        <v>219</v>
      </c>
    </row>
    <row r="15" customFormat="false" ht="16.5" hidden="false" customHeight="true" outlineLevel="0" collapsed="false">
      <c r="A15" s="67" t="s">
        <v>220</v>
      </c>
      <c r="B15" s="67" t="s">
        <v>221</v>
      </c>
      <c r="C15" s="68" t="n">
        <v>1.089</v>
      </c>
      <c r="D15" s="68" t="n">
        <v>1.21</v>
      </c>
      <c r="E15" s="67" t="s">
        <v>134</v>
      </c>
      <c r="F15" s="69" t="s">
        <v>222</v>
      </c>
    </row>
    <row r="16" customFormat="false" ht="16.5" hidden="false" customHeight="true" outlineLevel="0" collapsed="false">
      <c r="A16" s="64" t="s">
        <v>223</v>
      </c>
      <c r="B16" s="64" t="s">
        <v>224</v>
      </c>
      <c r="C16" s="65" t="n">
        <v>1.089</v>
      </c>
      <c r="D16" s="65" t="n">
        <v>1.21</v>
      </c>
      <c r="E16" s="64" t="s">
        <v>134</v>
      </c>
      <c r="F16" s="66" t="s">
        <v>225</v>
      </c>
    </row>
    <row r="17" customFormat="false" ht="16.5" hidden="false" customHeight="true" outlineLevel="0" collapsed="false">
      <c r="A17" s="67" t="s">
        <v>226</v>
      </c>
      <c r="B17" s="67" t="s">
        <v>227</v>
      </c>
      <c r="C17" s="68" t="n">
        <v>1.089</v>
      </c>
      <c r="D17" s="68" t="n">
        <v>1.21</v>
      </c>
      <c r="E17" s="67" t="s">
        <v>134</v>
      </c>
      <c r="F17" s="69" t="s">
        <v>228</v>
      </c>
    </row>
    <row r="18" customFormat="false" ht="16.5" hidden="false" customHeight="true" outlineLevel="0" collapsed="false">
      <c r="A18" s="64" t="s">
        <v>229</v>
      </c>
      <c r="B18" s="64" t="s">
        <v>230</v>
      </c>
      <c r="C18" s="65" t="n">
        <v>0.295</v>
      </c>
      <c r="D18" s="65" t="n">
        <v>0.397</v>
      </c>
      <c r="E18" s="64" t="s">
        <v>134</v>
      </c>
      <c r="F18" s="66" t="s">
        <v>231</v>
      </c>
    </row>
    <row r="19" customFormat="false" ht="16.5" hidden="false" customHeight="true" outlineLevel="0" collapsed="false">
      <c r="A19" s="67" t="s">
        <v>232</v>
      </c>
      <c r="B19" s="67" t="s">
        <v>233</v>
      </c>
      <c r="C19" s="68" t="n">
        <v>0.295</v>
      </c>
      <c r="D19" s="68" t="n">
        <v>0.397</v>
      </c>
      <c r="E19" s="67" t="s">
        <v>134</v>
      </c>
      <c r="F19" s="69" t="s">
        <v>234</v>
      </c>
    </row>
    <row r="20" customFormat="false" ht="16.5" hidden="false" customHeight="true" outlineLevel="0" collapsed="false">
      <c r="A20" s="64" t="s">
        <v>235</v>
      </c>
      <c r="B20" s="64" t="s">
        <v>236</v>
      </c>
      <c r="C20" s="65" t="n">
        <v>0.086</v>
      </c>
      <c r="D20" s="65" t="n">
        <v>0.086</v>
      </c>
      <c r="E20" s="64" t="s">
        <v>134</v>
      </c>
      <c r="F20" s="66" t="s">
        <v>237</v>
      </c>
    </row>
    <row r="21" customFormat="false" ht="16.5" hidden="false" customHeight="true" outlineLevel="0" collapsed="false">
      <c r="A21" s="67" t="s">
        <v>238</v>
      </c>
      <c r="B21" s="67" t="s">
        <v>239</v>
      </c>
      <c r="C21" s="68" t="n">
        <v>0</v>
      </c>
      <c r="D21" s="68" t="n">
        <v>1.288</v>
      </c>
      <c r="E21" s="67" t="s">
        <v>240</v>
      </c>
      <c r="F21" s="69" t="s">
        <v>241</v>
      </c>
    </row>
    <row r="22" customFormat="false" ht="16.5" hidden="false" customHeight="true" outlineLevel="0" collapsed="false">
      <c r="A22" s="64" t="s">
        <v>238</v>
      </c>
      <c r="B22" s="64" t="s">
        <v>239</v>
      </c>
      <c r="C22" s="65" t="n">
        <v>0</v>
      </c>
      <c r="D22" s="65" t="n">
        <v>0.424</v>
      </c>
      <c r="E22" s="64" t="s">
        <v>242</v>
      </c>
      <c r="F22" s="66" t="s">
        <v>243</v>
      </c>
    </row>
    <row r="23" customFormat="false" ht="16.5" hidden="false" customHeight="true" outlineLevel="0" collapsed="false">
      <c r="A23" s="67" t="s">
        <v>238</v>
      </c>
      <c r="B23" s="67" t="s">
        <v>239</v>
      </c>
      <c r="C23" s="68" t="n">
        <v>0</v>
      </c>
      <c r="D23" s="68" t="n">
        <v>0.027</v>
      </c>
      <c r="E23" s="67" t="s">
        <v>244</v>
      </c>
      <c r="F23" s="69" t="s">
        <v>245</v>
      </c>
    </row>
    <row r="24" customFormat="false" ht="16.5" hidden="false" customHeight="true" outlineLevel="0" collapsed="false">
      <c r="A24" s="64" t="s">
        <v>246</v>
      </c>
      <c r="B24" s="64" t="s">
        <v>247</v>
      </c>
      <c r="C24" s="65" t="n">
        <v>0</v>
      </c>
      <c r="D24" s="65" t="n">
        <v>1.46</v>
      </c>
      <c r="E24" s="64" t="s">
        <v>240</v>
      </c>
      <c r="F24" s="66" t="s">
        <v>248</v>
      </c>
    </row>
    <row r="25" customFormat="false" ht="16.5" hidden="false" customHeight="true" outlineLevel="0" collapsed="false">
      <c r="A25" s="67" t="s">
        <v>246</v>
      </c>
      <c r="B25" s="67" t="s">
        <v>247</v>
      </c>
      <c r="C25" s="68" t="n">
        <v>0</v>
      </c>
      <c r="D25" s="68" t="n">
        <v>0.659</v>
      </c>
      <c r="E25" s="67" t="s">
        <v>242</v>
      </c>
      <c r="F25" s="69" t="s">
        <v>249</v>
      </c>
    </row>
    <row r="26" customFormat="false" ht="16.5" hidden="false" customHeight="true" outlineLevel="0" collapsed="false">
      <c r="A26" s="64" t="s">
        <v>246</v>
      </c>
      <c r="B26" s="64" t="s">
        <v>247</v>
      </c>
      <c r="C26" s="65" t="n">
        <v>0</v>
      </c>
      <c r="D26" s="65" t="n">
        <v>0.328</v>
      </c>
      <c r="E26" s="64" t="s">
        <v>244</v>
      </c>
      <c r="F26" s="66" t="s">
        <v>250</v>
      </c>
    </row>
    <row r="27" customFormat="false" ht="16.5" hidden="false" customHeight="true" outlineLevel="0" collapsed="false">
      <c r="A27" s="67" t="s">
        <v>251</v>
      </c>
      <c r="B27" s="67" t="s">
        <v>252</v>
      </c>
      <c r="C27" s="68" t="n">
        <v>0</v>
      </c>
      <c r="D27" s="68" t="n">
        <v>1.288</v>
      </c>
      <c r="E27" s="67" t="s">
        <v>240</v>
      </c>
      <c r="F27" s="69" t="s">
        <v>253</v>
      </c>
    </row>
    <row r="28" customFormat="false" ht="16.5" hidden="false" customHeight="true" outlineLevel="0" collapsed="false">
      <c r="A28" s="64" t="s">
        <v>251</v>
      </c>
      <c r="B28" s="64" t="s">
        <v>252</v>
      </c>
      <c r="C28" s="65" t="n">
        <v>0</v>
      </c>
      <c r="D28" s="65" t="n">
        <v>0.424</v>
      </c>
      <c r="E28" s="64" t="s">
        <v>242</v>
      </c>
      <c r="F28" s="66" t="s">
        <v>254</v>
      </c>
    </row>
    <row r="29" customFormat="false" ht="16.5" hidden="false" customHeight="true" outlineLevel="0" collapsed="false">
      <c r="A29" s="67" t="s">
        <v>251</v>
      </c>
      <c r="B29" s="67" t="s">
        <v>252</v>
      </c>
      <c r="C29" s="68" t="n">
        <v>0</v>
      </c>
      <c r="D29" s="68" t="n">
        <v>0.027</v>
      </c>
      <c r="E29" s="67" t="s">
        <v>244</v>
      </c>
      <c r="F29" s="69" t="s">
        <v>255</v>
      </c>
    </row>
    <row r="30" customFormat="false" ht="16.5" hidden="false" customHeight="true" outlineLevel="0" collapsed="false">
      <c r="A30" s="64" t="s">
        <v>256</v>
      </c>
      <c r="B30" s="64" t="s">
        <v>257</v>
      </c>
      <c r="C30" s="65" t="n">
        <v>0.15</v>
      </c>
      <c r="D30" s="65" t="n">
        <v>1.288</v>
      </c>
      <c r="E30" s="64" t="s">
        <v>240</v>
      </c>
      <c r="F30" s="66" t="s">
        <v>258</v>
      </c>
    </row>
    <row r="31" customFormat="false" ht="16.5" hidden="false" customHeight="true" outlineLevel="0" collapsed="false">
      <c r="A31" s="67" t="s">
        <v>256</v>
      </c>
      <c r="B31" s="67" t="s">
        <v>257</v>
      </c>
      <c r="C31" s="68" t="n">
        <v>0.027</v>
      </c>
      <c r="D31" s="68" t="n">
        <v>0.424</v>
      </c>
      <c r="E31" s="67" t="s">
        <v>242</v>
      </c>
      <c r="F31" s="69" t="s">
        <v>259</v>
      </c>
    </row>
    <row r="32" customFormat="false" ht="16.5" hidden="false" customHeight="true" outlineLevel="0" collapsed="false">
      <c r="A32" s="64" t="s">
        <v>256</v>
      </c>
      <c r="B32" s="64" t="s">
        <v>257</v>
      </c>
      <c r="C32" s="65" t="n">
        <v>0.027</v>
      </c>
      <c r="D32" s="65" t="n">
        <v>0.027</v>
      </c>
      <c r="E32" s="64" t="s">
        <v>244</v>
      </c>
      <c r="F32" s="66" t="s">
        <v>260</v>
      </c>
    </row>
    <row r="33" customFormat="false" ht="16.5" hidden="false" customHeight="true" outlineLevel="0" collapsed="false">
      <c r="A33" s="67" t="s">
        <v>261</v>
      </c>
      <c r="B33" s="67" t="s">
        <v>262</v>
      </c>
      <c r="C33" s="68" t="n">
        <v>0.15</v>
      </c>
      <c r="D33" s="68" t="n">
        <v>1.288</v>
      </c>
      <c r="E33" s="67" t="s">
        <v>240</v>
      </c>
      <c r="F33" s="69" t="s">
        <v>263</v>
      </c>
    </row>
    <row r="34" customFormat="false" ht="16.5" hidden="false" customHeight="true" outlineLevel="0" collapsed="false">
      <c r="A34" s="64" t="s">
        <v>261</v>
      </c>
      <c r="B34" s="64" t="s">
        <v>262</v>
      </c>
      <c r="C34" s="65" t="n">
        <v>0.027</v>
      </c>
      <c r="D34" s="65" t="n">
        <v>0.424</v>
      </c>
      <c r="E34" s="64" t="s">
        <v>242</v>
      </c>
      <c r="F34" s="66" t="s">
        <v>264</v>
      </c>
    </row>
    <row r="35" customFormat="false" ht="16.5" hidden="false" customHeight="true" outlineLevel="0" collapsed="false">
      <c r="A35" s="67" t="s">
        <v>261</v>
      </c>
      <c r="B35" s="67" t="s">
        <v>262</v>
      </c>
      <c r="C35" s="68" t="n">
        <v>0.027</v>
      </c>
      <c r="D35" s="68" t="n">
        <v>0.027</v>
      </c>
      <c r="E35" s="67" t="s">
        <v>244</v>
      </c>
      <c r="F35" s="69" t="s">
        <v>265</v>
      </c>
    </row>
    <row r="36" customFormat="false" ht="16.5" hidden="false" customHeight="true" outlineLevel="0" collapsed="false">
      <c r="A36" s="64" t="s">
        <v>266</v>
      </c>
      <c r="B36" s="64" t="s">
        <v>267</v>
      </c>
      <c r="C36" s="65" t="n">
        <v>0.188</v>
      </c>
      <c r="D36" s="65" t="n">
        <v>1.364</v>
      </c>
      <c r="E36" s="64" t="s">
        <v>240</v>
      </c>
      <c r="F36" s="66" t="s">
        <v>268</v>
      </c>
    </row>
    <row r="37" customFormat="false" ht="16.5" hidden="false" customHeight="true" outlineLevel="0" collapsed="false">
      <c r="A37" s="67" t="s">
        <v>266</v>
      </c>
      <c r="B37" s="67" t="s">
        <v>267</v>
      </c>
      <c r="C37" s="68" t="n">
        <v>0.065</v>
      </c>
      <c r="D37" s="68" t="n">
        <v>0.475</v>
      </c>
      <c r="E37" s="67" t="s">
        <v>242</v>
      </c>
      <c r="F37" s="69" t="s">
        <v>269</v>
      </c>
    </row>
    <row r="38" customFormat="false" ht="16.5" hidden="false" customHeight="true" outlineLevel="0" collapsed="false">
      <c r="A38" s="64" t="s">
        <v>266</v>
      </c>
      <c r="B38" s="64" t="s">
        <v>267</v>
      </c>
      <c r="C38" s="65" t="n">
        <v>0.065</v>
      </c>
      <c r="D38" s="65" t="n">
        <v>0.066</v>
      </c>
      <c r="E38" s="64" t="s">
        <v>244</v>
      </c>
      <c r="F38" s="66" t="s">
        <v>270</v>
      </c>
    </row>
    <row r="39" customFormat="false" ht="16.5" hidden="false" customHeight="true" outlineLevel="0" collapsed="false">
      <c r="A39" s="67" t="s">
        <v>271</v>
      </c>
      <c r="B39" s="67" t="s">
        <v>272</v>
      </c>
      <c r="C39" s="68" t="n">
        <v>0.188</v>
      </c>
      <c r="D39" s="68" t="n">
        <v>1.364</v>
      </c>
      <c r="E39" s="67" t="s">
        <v>240</v>
      </c>
      <c r="F39" s="69" t="s">
        <v>273</v>
      </c>
    </row>
    <row r="40" customFormat="false" ht="16.5" hidden="false" customHeight="true" outlineLevel="0" collapsed="false">
      <c r="A40" s="64" t="s">
        <v>271</v>
      </c>
      <c r="B40" s="64" t="s">
        <v>272</v>
      </c>
      <c r="C40" s="65" t="n">
        <v>0.065</v>
      </c>
      <c r="D40" s="65" t="n">
        <v>0.475</v>
      </c>
      <c r="E40" s="64" t="s">
        <v>242</v>
      </c>
      <c r="F40" s="66" t="s">
        <v>274</v>
      </c>
    </row>
    <row r="41" customFormat="false" ht="16.5" hidden="false" customHeight="true" outlineLevel="0" collapsed="false">
      <c r="A41" s="67" t="s">
        <v>271</v>
      </c>
      <c r="B41" s="67" t="s">
        <v>272</v>
      </c>
      <c r="C41" s="68" t="n">
        <v>0.065</v>
      </c>
      <c r="D41" s="68" t="n">
        <v>0.066</v>
      </c>
      <c r="E41" s="67" t="s">
        <v>244</v>
      </c>
      <c r="F41" s="69" t="s">
        <v>275</v>
      </c>
    </row>
    <row r="42" customFormat="false" ht="16.5" hidden="false" customHeight="true" outlineLevel="0" collapsed="false">
      <c r="A42" s="64" t="s">
        <v>276</v>
      </c>
      <c r="B42" s="64" t="s">
        <v>277</v>
      </c>
      <c r="C42" s="65" t="n">
        <v>0.188</v>
      </c>
      <c r="D42" s="65" t="n">
        <v>1.364</v>
      </c>
      <c r="E42" s="64" t="s">
        <v>240</v>
      </c>
      <c r="F42" s="66" t="s">
        <v>278</v>
      </c>
    </row>
    <row r="43" customFormat="false" ht="16.5" hidden="false" customHeight="true" outlineLevel="0" collapsed="false">
      <c r="A43" s="67" t="s">
        <v>276</v>
      </c>
      <c r="B43" s="67" t="s">
        <v>277</v>
      </c>
      <c r="C43" s="68" t="n">
        <v>0.065</v>
      </c>
      <c r="D43" s="68" t="n">
        <v>0.475</v>
      </c>
      <c r="E43" s="67" t="s">
        <v>242</v>
      </c>
      <c r="F43" s="69" t="s">
        <v>279</v>
      </c>
    </row>
    <row r="44" customFormat="false" ht="16.5" hidden="false" customHeight="true" outlineLevel="0" collapsed="false">
      <c r="A44" s="64" t="s">
        <v>276</v>
      </c>
      <c r="B44" s="64" t="s">
        <v>277</v>
      </c>
      <c r="C44" s="65" t="n">
        <v>0.065</v>
      </c>
      <c r="D44" s="65" t="n">
        <v>0.066</v>
      </c>
      <c r="E44" s="64" t="s">
        <v>244</v>
      </c>
      <c r="F44" s="66" t="s">
        <v>280</v>
      </c>
    </row>
    <row r="45" customFormat="false" ht="16.5" hidden="false" customHeight="true" outlineLevel="0" collapsed="false">
      <c r="A45" s="67" t="s">
        <v>281</v>
      </c>
      <c r="B45" s="67" t="s">
        <v>282</v>
      </c>
      <c r="C45" s="68" t="n">
        <v>0.453</v>
      </c>
      <c r="D45" s="68" t="n">
        <v>1.629</v>
      </c>
      <c r="E45" s="67" t="s">
        <v>240</v>
      </c>
      <c r="F45" s="69" t="s">
        <v>283</v>
      </c>
    </row>
    <row r="46" customFormat="false" ht="16.5" hidden="false" customHeight="true" outlineLevel="0" collapsed="false">
      <c r="A46" s="64" t="s">
        <v>281</v>
      </c>
      <c r="B46" s="64" t="s">
        <v>282</v>
      </c>
      <c r="C46" s="65" t="n">
        <v>0.33</v>
      </c>
      <c r="D46" s="65" t="n">
        <v>0.74</v>
      </c>
      <c r="E46" s="64" t="s">
        <v>242</v>
      </c>
      <c r="F46" s="66" t="s">
        <v>284</v>
      </c>
    </row>
    <row r="47" customFormat="false" ht="16.5" hidden="false" customHeight="true" outlineLevel="0" collapsed="false">
      <c r="A47" s="67" t="s">
        <v>281</v>
      </c>
      <c r="B47" s="67" t="s">
        <v>282</v>
      </c>
      <c r="C47" s="68" t="n">
        <v>0.33</v>
      </c>
      <c r="D47" s="68" t="n">
        <v>0.331</v>
      </c>
      <c r="E47" s="67" t="s">
        <v>244</v>
      </c>
      <c r="F47" s="69" t="s">
        <v>285</v>
      </c>
    </row>
    <row r="48" customFormat="false" ht="16.5" hidden="false" customHeight="true" outlineLevel="0" collapsed="false">
      <c r="A48" s="64" t="s">
        <v>286</v>
      </c>
      <c r="B48" s="64" t="s">
        <v>287</v>
      </c>
      <c r="C48" s="65" t="n">
        <v>0.188</v>
      </c>
      <c r="D48" s="65" t="n">
        <v>1.364</v>
      </c>
      <c r="E48" s="64" t="s">
        <v>240</v>
      </c>
      <c r="F48" s="66" t="s">
        <v>288</v>
      </c>
    </row>
    <row r="49" customFormat="false" ht="16.5" hidden="false" customHeight="true" outlineLevel="0" collapsed="false">
      <c r="A49" s="67" t="s">
        <v>286</v>
      </c>
      <c r="B49" s="67" t="s">
        <v>287</v>
      </c>
      <c r="C49" s="68" t="n">
        <v>0.065</v>
      </c>
      <c r="D49" s="68" t="n">
        <v>0.475</v>
      </c>
      <c r="E49" s="67" t="s">
        <v>242</v>
      </c>
      <c r="F49" s="69" t="s">
        <v>289</v>
      </c>
    </row>
    <row r="50" customFormat="false" ht="16.5" hidden="false" customHeight="true" outlineLevel="0" collapsed="false">
      <c r="A50" s="64" t="s">
        <v>286</v>
      </c>
      <c r="B50" s="64" t="s">
        <v>287</v>
      </c>
      <c r="C50" s="65" t="n">
        <v>0.065</v>
      </c>
      <c r="D50" s="65" t="n">
        <v>0.066</v>
      </c>
      <c r="E50" s="64" t="s">
        <v>244</v>
      </c>
      <c r="F50" s="66" t="s">
        <v>290</v>
      </c>
    </row>
    <row r="51" customFormat="false" ht="16.5" hidden="false" customHeight="true" outlineLevel="0" collapsed="false">
      <c r="A51" s="67" t="s">
        <v>291</v>
      </c>
      <c r="B51" s="67" t="s">
        <v>292</v>
      </c>
      <c r="C51" s="68" t="n">
        <v>0.188</v>
      </c>
      <c r="D51" s="68" t="n">
        <v>1.364</v>
      </c>
      <c r="E51" s="67" t="s">
        <v>240</v>
      </c>
      <c r="F51" s="69" t="s">
        <v>293</v>
      </c>
    </row>
    <row r="52" customFormat="false" ht="16.5" hidden="false" customHeight="true" outlineLevel="0" collapsed="false">
      <c r="A52" s="64" t="s">
        <v>291</v>
      </c>
      <c r="B52" s="64" t="s">
        <v>292</v>
      </c>
      <c r="C52" s="65" t="n">
        <v>0.065</v>
      </c>
      <c r="D52" s="65" t="n">
        <v>0.475</v>
      </c>
      <c r="E52" s="64" t="s">
        <v>242</v>
      </c>
      <c r="F52" s="66" t="s">
        <v>294</v>
      </c>
    </row>
    <row r="53" customFormat="false" ht="16.5" hidden="false" customHeight="true" outlineLevel="0" collapsed="false">
      <c r="A53" s="67" t="s">
        <v>291</v>
      </c>
      <c r="B53" s="67" t="s">
        <v>292</v>
      </c>
      <c r="C53" s="68" t="n">
        <v>0.065</v>
      </c>
      <c r="D53" s="68" t="n">
        <v>0.066</v>
      </c>
      <c r="E53" s="67" t="s">
        <v>244</v>
      </c>
      <c r="F53" s="69" t="s">
        <v>295</v>
      </c>
    </row>
    <row r="54" customFormat="false" ht="16.5" hidden="false" customHeight="true" outlineLevel="0" collapsed="false">
      <c r="A54" s="64" t="s">
        <v>296</v>
      </c>
      <c r="B54" s="64" t="s">
        <v>297</v>
      </c>
      <c r="C54" s="65" t="n">
        <v>0.188</v>
      </c>
      <c r="D54" s="65" t="n">
        <v>1.364</v>
      </c>
      <c r="E54" s="64" t="s">
        <v>240</v>
      </c>
      <c r="F54" s="66" t="s">
        <v>298</v>
      </c>
    </row>
    <row r="55" customFormat="false" ht="16.5" hidden="false" customHeight="true" outlineLevel="0" collapsed="false">
      <c r="A55" s="67" t="s">
        <v>296</v>
      </c>
      <c r="B55" s="67" t="s">
        <v>297</v>
      </c>
      <c r="C55" s="68" t="n">
        <v>0.065</v>
      </c>
      <c r="D55" s="68" t="n">
        <v>0.475</v>
      </c>
      <c r="E55" s="67" t="s">
        <v>242</v>
      </c>
      <c r="F55" s="69" t="s">
        <v>299</v>
      </c>
    </row>
    <row r="56" customFormat="false" ht="16.5" hidden="false" customHeight="true" outlineLevel="0" collapsed="false">
      <c r="A56" s="64" t="s">
        <v>300</v>
      </c>
      <c r="B56" s="64" t="s">
        <v>301</v>
      </c>
      <c r="C56" s="65" t="n">
        <v>0.188</v>
      </c>
      <c r="D56" s="65" t="n">
        <v>1.364</v>
      </c>
      <c r="E56" s="64" t="s">
        <v>240</v>
      </c>
      <c r="F56" s="66" t="s">
        <v>302</v>
      </c>
    </row>
    <row r="57" customFormat="false" ht="16.5" hidden="false" customHeight="true" outlineLevel="0" collapsed="false">
      <c r="A57" s="67" t="s">
        <v>300</v>
      </c>
      <c r="B57" s="67" t="s">
        <v>301</v>
      </c>
      <c r="C57" s="68" t="n">
        <v>0.065</v>
      </c>
      <c r="D57" s="68" t="n">
        <v>0.475</v>
      </c>
      <c r="E57" s="67" t="s">
        <v>242</v>
      </c>
      <c r="F57" s="69" t="s">
        <v>303</v>
      </c>
    </row>
    <row r="58" customFormat="false" ht="16.5" hidden="false" customHeight="true" outlineLevel="0" collapsed="false">
      <c r="A58" s="64" t="s">
        <v>300</v>
      </c>
      <c r="B58" s="64" t="s">
        <v>301</v>
      </c>
      <c r="C58" s="65" t="n">
        <v>0.065</v>
      </c>
      <c r="D58" s="65" t="n">
        <v>0.066</v>
      </c>
      <c r="E58" s="64" t="s">
        <v>244</v>
      </c>
      <c r="F58" s="66" t="s">
        <v>304</v>
      </c>
    </row>
    <row r="59" customFormat="false" ht="16.5" hidden="false" customHeight="true" outlineLevel="0" collapsed="false">
      <c r="A59" s="67" t="s">
        <v>305</v>
      </c>
      <c r="B59" s="67" t="s">
        <v>306</v>
      </c>
      <c r="C59" s="68" t="n">
        <v>0.188</v>
      </c>
      <c r="D59" s="68" t="n">
        <v>1.364</v>
      </c>
      <c r="E59" s="67" t="s">
        <v>240</v>
      </c>
      <c r="F59" s="69" t="s">
        <v>307</v>
      </c>
    </row>
    <row r="60" customFormat="false" ht="16.5" hidden="false" customHeight="true" outlineLevel="0" collapsed="false">
      <c r="A60" s="64" t="s">
        <v>305</v>
      </c>
      <c r="B60" s="64" t="s">
        <v>306</v>
      </c>
      <c r="C60" s="65" t="n">
        <v>0.065</v>
      </c>
      <c r="D60" s="65" t="n">
        <v>0.475</v>
      </c>
      <c r="E60" s="64" t="s">
        <v>242</v>
      </c>
      <c r="F60" s="66" t="s">
        <v>308</v>
      </c>
    </row>
    <row r="61" customFormat="false" ht="16.5" hidden="false" customHeight="true" outlineLevel="0" collapsed="false">
      <c r="A61" s="67" t="s">
        <v>305</v>
      </c>
      <c r="B61" s="67" t="s">
        <v>306</v>
      </c>
      <c r="C61" s="68" t="n">
        <v>0.065</v>
      </c>
      <c r="D61" s="68" t="n">
        <v>0.066</v>
      </c>
      <c r="E61" s="67" t="s">
        <v>244</v>
      </c>
      <c r="F61" s="69" t="s">
        <v>309</v>
      </c>
    </row>
    <row r="62" customFormat="false" ht="16.5" hidden="false" customHeight="true" outlineLevel="0" collapsed="false">
      <c r="A62" s="64" t="s">
        <v>310</v>
      </c>
      <c r="B62" s="64" t="s">
        <v>311</v>
      </c>
      <c r="C62" s="65" t="n">
        <v>0.188</v>
      </c>
      <c r="D62" s="65" t="n">
        <v>1.364</v>
      </c>
      <c r="E62" s="64" t="s">
        <v>240</v>
      </c>
      <c r="F62" s="66" t="s">
        <v>312</v>
      </c>
    </row>
    <row r="63" customFormat="false" ht="16.5" hidden="false" customHeight="true" outlineLevel="0" collapsed="false">
      <c r="A63" s="67" t="s">
        <v>310</v>
      </c>
      <c r="B63" s="67" t="s">
        <v>311</v>
      </c>
      <c r="C63" s="68" t="n">
        <v>0.065</v>
      </c>
      <c r="D63" s="68" t="n">
        <v>0.475</v>
      </c>
      <c r="E63" s="67" t="s">
        <v>242</v>
      </c>
      <c r="F63" s="69" t="s">
        <v>313</v>
      </c>
    </row>
    <row r="64" customFormat="false" ht="16.5" hidden="false" customHeight="true" outlineLevel="0" collapsed="false">
      <c r="A64" s="64" t="s">
        <v>310</v>
      </c>
      <c r="B64" s="64" t="s">
        <v>311</v>
      </c>
      <c r="C64" s="65" t="n">
        <v>0.065</v>
      </c>
      <c r="D64" s="65" t="n">
        <v>0.066</v>
      </c>
      <c r="E64" s="64" t="s">
        <v>244</v>
      </c>
      <c r="F64" s="66" t="s">
        <v>314</v>
      </c>
    </row>
    <row r="65" customFormat="false" ht="16.5" hidden="false" customHeight="true" outlineLevel="0" collapsed="false">
      <c r="A65" s="67" t="s">
        <v>315</v>
      </c>
      <c r="B65" s="67" t="s">
        <v>316</v>
      </c>
      <c r="C65" s="68" t="n">
        <v>0.358</v>
      </c>
      <c r="D65" s="68" t="n">
        <v>1.419</v>
      </c>
      <c r="E65" s="67" t="s">
        <v>134</v>
      </c>
      <c r="F65" s="69" t="s">
        <v>317</v>
      </c>
    </row>
    <row r="66" customFormat="false" ht="16.5" hidden="false" customHeight="true" outlineLevel="0" collapsed="false">
      <c r="A66" s="64" t="s">
        <v>318</v>
      </c>
      <c r="B66" s="64" t="s">
        <v>319</v>
      </c>
      <c r="C66" s="65" t="n">
        <v>0.128</v>
      </c>
      <c r="D66" s="65" t="n">
        <v>1.189</v>
      </c>
      <c r="E66" s="64" t="s">
        <v>134</v>
      </c>
      <c r="F66" s="66" t="s">
        <v>320</v>
      </c>
    </row>
    <row r="67" customFormat="false" ht="16.5" hidden="false" customHeight="true" outlineLevel="0" collapsed="false">
      <c r="A67" s="67" t="s">
        <v>321</v>
      </c>
      <c r="B67" s="67" t="s">
        <v>322</v>
      </c>
      <c r="C67" s="68" t="n">
        <v>0.128</v>
      </c>
      <c r="D67" s="68" t="n">
        <v>1.189</v>
      </c>
      <c r="E67" s="67" t="s">
        <v>134</v>
      </c>
      <c r="F67" s="69" t="s">
        <v>323</v>
      </c>
    </row>
    <row r="68" customFormat="false" ht="16.5" hidden="false" customHeight="true" outlineLevel="0" collapsed="false">
      <c r="A68" s="64" t="s">
        <v>133</v>
      </c>
      <c r="B68" s="64" t="s">
        <v>324</v>
      </c>
      <c r="C68" s="65" t="n">
        <v>0.128</v>
      </c>
      <c r="D68" s="65" t="n">
        <v>1.189</v>
      </c>
      <c r="E68" s="64" t="s">
        <v>134</v>
      </c>
      <c r="F68" s="66" t="s">
        <v>325</v>
      </c>
    </row>
    <row r="69" customFormat="false" ht="16.5" hidden="false" customHeight="true" outlineLevel="0" collapsed="false">
      <c r="A69" s="67" t="s">
        <v>326</v>
      </c>
      <c r="B69" s="67" t="s">
        <v>327</v>
      </c>
      <c r="C69" s="68" t="n">
        <v>0.128</v>
      </c>
      <c r="D69" s="68" t="n">
        <v>1.189</v>
      </c>
      <c r="E69" s="67" t="s">
        <v>134</v>
      </c>
      <c r="F69" s="69" t="s">
        <v>328</v>
      </c>
    </row>
    <row r="70" customFormat="false" ht="16.5" hidden="false" customHeight="true" outlineLevel="0" collapsed="false">
      <c r="A70" s="64" t="s">
        <v>329</v>
      </c>
      <c r="B70" s="64" t="s">
        <v>330</v>
      </c>
      <c r="C70" s="65" t="n">
        <v>0.453</v>
      </c>
      <c r="D70" s="65" t="n">
        <v>1.807</v>
      </c>
      <c r="E70" s="64" t="s">
        <v>240</v>
      </c>
      <c r="F70" s="66" t="s">
        <v>331</v>
      </c>
    </row>
    <row r="71" customFormat="false" ht="16.5" hidden="false" customHeight="true" outlineLevel="0" collapsed="false">
      <c r="A71" s="67" t="s">
        <v>329</v>
      </c>
      <c r="B71" s="67" t="s">
        <v>330</v>
      </c>
      <c r="C71" s="68" t="n">
        <v>0.33</v>
      </c>
      <c r="D71" s="68" t="n">
        <v>0.982</v>
      </c>
      <c r="E71" s="67" t="s">
        <v>242</v>
      </c>
      <c r="F71" s="69" t="s">
        <v>332</v>
      </c>
    </row>
    <row r="72" customFormat="false" ht="16.5" hidden="false" customHeight="true" outlineLevel="0" collapsed="false">
      <c r="A72" s="64" t="s">
        <v>329</v>
      </c>
      <c r="B72" s="64" t="s">
        <v>330</v>
      </c>
      <c r="C72" s="65" t="n">
        <v>0.33</v>
      </c>
      <c r="D72" s="65" t="n">
        <v>0.64</v>
      </c>
      <c r="E72" s="64" t="s">
        <v>244</v>
      </c>
      <c r="F72" s="66" t="s">
        <v>333</v>
      </c>
    </row>
    <row r="73" customFormat="false" ht="16.5" hidden="false" customHeight="true" outlineLevel="0" collapsed="false">
      <c r="A73" s="67" t="s">
        <v>329</v>
      </c>
      <c r="B73" s="67" t="s">
        <v>330</v>
      </c>
      <c r="C73" s="68" t="n">
        <v>0.358</v>
      </c>
      <c r="D73" s="68" t="n">
        <v>1.18</v>
      </c>
      <c r="E73" s="67" t="s">
        <v>334</v>
      </c>
      <c r="F73" s="69" t="s">
        <v>335</v>
      </c>
    </row>
    <row r="74" customFormat="false" ht="16.5" hidden="false" customHeight="true" outlineLevel="0" collapsed="false">
      <c r="A74" s="64" t="s">
        <v>336</v>
      </c>
      <c r="B74" s="64" t="s">
        <v>337</v>
      </c>
      <c r="C74" s="65" t="n">
        <v>0.223</v>
      </c>
      <c r="D74" s="65" t="n">
        <v>1.577</v>
      </c>
      <c r="E74" s="64" t="s">
        <v>240</v>
      </c>
      <c r="F74" s="66" t="s">
        <v>338</v>
      </c>
    </row>
    <row r="75" customFormat="false" ht="16.5" hidden="false" customHeight="true" outlineLevel="0" collapsed="false">
      <c r="A75" s="67" t="s">
        <v>336</v>
      </c>
      <c r="B75" s="67" t="s">
        <v>337</v>
      </c>
      <c r="C75" s="68" t="n">
        <v>0.1</v>
      </c>
      <c r="D75" s="68" t="n">
        <v>0.752</v>
      </c>
      <c r="E75" s="67" t="s">
        <v>242</v>
      </c>
      <c r="F75" s="69" t="s">
        <v>339</v>
      </c>
    </row>
    <row r="76" customFormat="false" ht="16.5" hidden="false" customHeight="true" outlineLevel="0" collapsed="false">
      <c r="A76" s="64" t="s">
        <v>336</v>
      </c>
      <c r="B76" s="64" t="s">
        <v>337</v>
      </c>
      <c r="C76" s="65" t="n">
        <v>0.1</v>
      </c>
      <c r="D76" s="65" t="n">
        <v>0.41</v>
      </c>
      <c r="E76" s="64" t="s">
        <v>244</v>
      </c>
      <c r="F76" s="66" t="s">
        <v>340</v>
      </c>
    </row>
    <row r="77" customFormat="false" ht="16.5" hidden="false" customHeight="true" outlineLevel="0" collapsed="false">
      <c r="A77" s="67" t="s">
        <v>336</v>
      </c>
      <c r="B77" s="67" t="s">
        <v>337</v>
      </c>
      <c r="C77" s="68" t="n">
        <v>0.128</v>
      </c>
      <c r="D77" s="68" t="n">
        <v>0.95</v>
      </c>
      <c r="E77" s="67" t="s">
        <v>334</v>
      </c>
      <c r="F77" s="69" t="s">
        <v>341</v>
      </c>
    </row>
    <row r="78" customFormat="false" ht="16.5" hidden="false" customHeight="true" outlineLevel="0" collapsed="false">
      <c r="A78" s="64" t="s">
        <v>342</v>
      </c>
      <c r="B78" s="64" t="s">
        <v>343</v>
      </c>
      <c r="C78" s="65" t="n">
        <v>0.223</v>
      </c>
      <c r="D78" s="65" t="n">
        <v>1.577</v>
      </c>
      <c r="E78" s="64" t="s">
        <v>240</v>
      </c>
      <c r="F78" s="66" t="s">
        <v>344</v>
      </c>
    </row>
    <row r="79" customFormat="false" ht="16.5" hidden="false" customHeight="true" outlineLevel="0" collapsed="false">
      <c r="A79" s="67" t="s">
        <v>342</v>
      </c>
      <c r="B79" s="67" t="s">
        <v>343</v>
      </c>
      <c r="C79" s="68" t="n">
        <v>0.1</v>
      </c>
      <c r="D79" s="68" t="n">
        <v>0.752</v>
      </c>
      <c r="E79" s="67" t="s">
        <v>242</v>
      </c>
      <c r="F79" s="69" t="s">
        <v>345</v>
      </c>
    </row>
    <row r="80" customFormat="false" ht="16.5" hidden="false" customHeight="true" outlineLevel="0" collapsed="false">
      <c r="A80" s="64" t="s">
        <v>342</v>
      </c>
      <c r="B80" s="64" t="s">
        <v>343</v>
      </c>
      <c r="C80" s="65" t="n">
        <v>0.1</v>
      </c>
      <c r="D80" s="65" t="n">
        <v>0.41</v>
      </c>
      <c r="E80" s="64" t="s">
        <v>244</v>
      </c>
      <c r="F80" s="66" t="s">
        <v>346</v>
      </c>
    </row>
    <row r="81" customFormat="false" ht="16.5" hidden="false" customHeight="true" outlineLevel="0" collapsed="false">
      <c r="A81" s="67" t="s">
        <v>347</v>
      </c>
      <c r="B81" s="67" t="s">
        <v>348</v>
      </c>
      <c r="C81" s="68" t="n">
        <v>0.044</v>
      </c>
      <c r="D81" s="68" t="n">
        <v>1.37</v>
      </c>
      <c r="E81" s="67" t="s">
        <v>240</v>
      </c>
      <c r="F81" s="69" t="s">
        <v>349</v>
      </c>
    </row>
    <row r="82" customFormat="false" ht="16.5" hidden="false" customHeight="true" outlineLevel="0" collapsed="false">
      <c r="A82" s="64" t="s">
        <v>347</v>
      </c>
      <c r="B82" s="64" t="s">
        <v>348</v>
      </c>
      <c r="C82" s="65" t="n">
        <v>0.044</v>
      </c>
      <c r="D82" s="65" t="n">
        <v>0.481</v>
      </c>
      <c r="E82" s="64" t="s">
        <v>242</v>
      </c>
      <c r="F82" s="66" t="s">
        <v>350</v>
      </c>
    </row>
    <row r="83" customFormat="false" ht="16.5" hidden="false" customHeight="true" outlineLevel="0" collapsed="false">
      <c r="A83" s="67" t="s">
        <v>347</v>
      </c>
      <c r="B83" s="67" t="s">
        <v>348</v>
      </c>
      <c r="C83" s="68" t="n">
        <v>0.044</v>
      </c>
      <c r="D83" s="68" t="n">
        <v>0.072</v>
      </c>
      <c r="E83" s="67" t="s">
        <v>244</v>
      </c>
      <c r="F83" s="69" t="s">
        <v>351</v>
      </c>
    </row>
    <row r="84" customFormat="false" ht="16.5" hidden="false" customHeight="true" outlineLevel="0" collapsed="false">
      <c r="A84" s="64" t="s">
        <v>352</v>
      </c>
      <c r="B84" s="64" t="s">
        <v>353</v>
      </c>
      <c r="C84" s="65" t="n">
        <v>0.044</v>
      </c>
      <c r="D84" s="65" t="n">
        <v>1.37</v>
      </c>
      <c r="E84" s="64" t="s">
        <v>240</v>
      </c>
      <c r="F84" s="66" t="s">
        <v>354</v>
      </c>
    </row>
    <row r="85" customFormat="false" ht="16.5" hidden="false" customHeight="true" outlineLevel="0" collapsed="false">
      <c r="A85" s="67" t="s">
        <v>352</v>
      </c>
      <c r="B85" s="67" t="s">
        <v>353</v>
      </c>
      <c r="C85" s="68" t="n">
        <v>0.044</v>
      </c>
      <c r="D85" s="68" t="n">
        <v>0.481</v>
      </c>
      <c r="E85" s="67" t="s">
        <v>242</v>
      </c>
      <c r="F85" s="69" t="s">
        <v>355</v>
      </c>
    </row>
    <row r="86" customFormat="false" ht="16.5" hidden="false" customHeight="true" outlineLevel="0" collapsed="false">
      <c r="A86" s="64" t="s">
        <v>352</v>
      </c>
      <c r="B86" s="64" t="s">
        <v>353</v>
      </c>
      <c r="C86" s="65" t="n">
        <v>0.044</v>
      </c>
      <c r="D86" s="65" t="n">
        <v>0.072</v>
      </c>
      <c r="E86" s="64" t="s">
        <v>244</v>
      </c>
      <c r="F86" s="66" t="s">
        <v>356</v>
      </c>
    </row>
    <row r="87" customFormat="false" ht="16.5" hidden="false" customHeight="true" outlineLevel="0" collapsed="false">
      <c r="A87" s="67" t="s">
        <v>357</v>
      </c>
      <c r="B87" s="67" t="s">
        <v>358</v>
      </c>
      <c r="C87" s="68" t="n">
        <v>0.044</v>
      </c>
      <c r="D87" s="68" t="n">
        <v>1.37</v>
      </c>
      <c r="E87" s="67" t="s">
        <v>240</v>
      </c>
      <c r="F87" s="69" t="s">
        <v>359</v>
      </c>
    </row>
    <row r="88" customFormat="false" ht="16.5" hidden="false" customHeight="true" outlineLevel="0" collapsed="false">
      <c r="A88" s="64" t="s">
        <v>360</v>
      </c>
      <c r="B88" s="64" t="s">
        <v>361</v>
      </c>
      <c r="C88" s="65" t="n">
        <v>0.044</v>
      </c>
      <c r="D88" s="65" t="n">
        <v>1.37</v>
      </c>
      <c r="E88" s="64" t="s">
        <v>240</v>
      </c>
      <c r="F88" s="66" t="s">
        <v>362</v>
      </c>
    </row>
    <row r="89" customFormat="false" ht="16.5" hidden="false" customHeight="true" outlineLevel="0" collapsed="false">
      <c r="A89" s="67" t="s">
        <v>363</v>
      </c>
      <c r="B89" s="67" t="s">
        <v>364</v>
      </c>
      <c r="C89" s="68" t="n">
        <v>0.044</v>
      </c>
      <c r="D89" s="68" t="n">
        <v>1.37</v>
      </c>
      <c r="E89" s="67" t="s">
        <v>240</v>
      </c>
      <c r="F89" s="69" t="s">
        <v>365</v>
      </c>
    </row>
    <row r="90" customFormat="false" ht="16.5" hidden="false" customHeight="true" outlineLevel="0" collapsed="false">
      <c r="A90" s="64" t="s">
        <v>366</v>
      </c>
      <c r="B90" s="64" t="s">
        <v>367</v>
      </c>
      <c r="C90" s="65" t="n">
        <v>0.044</v>
      </c>
      <c r="D90" s="65" t="n">
        <v>1.37</v>
      </c>
      <c r="E90" s="64" t="s">
        <v>240</v>
      </c>
      <c r="F90" s="66" t="s">
        <v>368</v>
      </c>
    </row>
    <row r="91" customFormat="false" ht="16.5" hidden="false" customHeight="true" outlineLevel="0" collapsed="false">
      <c r="A91" s="67" t="s">
        <v>369</v>
      </c>
      <c r="B91" s="67" t="s">
        <v>358</v>
      </c>
      <c r="C91" s="68" t="n">
        <v>0.044</v>
      </c>
      <c r="D91" s="68" t="n">
        <v>1.37</v>
      </c>
      <c r="E91" s="67" t="s">
        <v>240</v>
      </c>
      <c r="F91" s="69" t="s">
        <v>370</v>
      </c>
    </row>
    <row r="92" customFormat="false" ht="16.5" hidden="false" customHeight="true" outlineLevel="0" collapsed="false">
      <c r="A92" s="64" t="s">
        <v>371</v>
      </c>
      <c r="B92" s="64" t="s">
        <v>372</v>
      </c>
      <c r="C92" s="65" t="n">
        <v>0.079</v>
      </c>
      <c r="D92" s="65" t="n">
        <v>1.458</v>
      </c>
      <c r="E92" s="64" t="s">
        <v>240</v>
      </c>
      <c r="F92" s="66" t="s">
        <v>373</v>
      </c>
    </row>
    <row r="93" customFormat="false" ht="16.5" hidden="false" customHeight="true" outlineLevel="0" collapsed="false">
      <c r="A93" s="67" t="s">
        <v>371</v>
      </c>
      <c r="B93" s="67" t="s">
        <v>372</v>
      </c>
      <c r="C93" s="68" t="n">
        <v>0.079</v>
      </c>
      <c r="D93" s="68" t="n">
        <v>0.533</v>
      </c>
      <c r="E93" s="67" t="s">
        <v>242</v>
      </c>
      <c r="F93" s="69" t="s">
        <v>374</v>
      </c>
    </row>
    <row r="94" customFormat="false" ht="16.5" hidden="false" customHeight="true" outlineLevel="0" collapsed="false">
      <c r="A94" s="64" t="s">
        <v>371</v>
      </c>
      <c r="B94" s="64" t="s">
        <v>372</v>
      </c>
      <c r="C94" s="65" t="n">
        <v>0.079</v>
      </c>
      <c r="D94" s="65" t="n">
        <v>0.108</v>
      </c>
      <c r="E94" s="64" t="s">
        <v>244</v>
      </c>
      <c r="F94" s="66" t="s">
        <v>375</v>
      </c>
    </row>
    <row r="95" customFormat="false" ht="16.5" hidden="false" customHeight="true" outlineLevel="0" collapsed="false">
      <c r="A95" s="67" t="s">
        <v>376</v>
      </c>
      <c r="B95" s="67" t="s">
        <v>377</v>
      </c>
      <c r="C95" s="68" t="n">
        <v>0.079</v>
      </c>
      <c r="D95" s="68" t="n">
        <v>1.458</v>
      </c>
      <c r="E95" s="67" t="s">
        <v>240</v>
      </c>
      <c r="F95" s="69" t="s">
        <v>378</v>
      </c>
    </row>
    <row r="96" customFormat="false" ht="16.5" hidden="false" customHeight="true" outlineLevel="0" collapsed="false">
      <c r="A96" s="64" t="s">
        <v>376</v>
      </c>
      <c r="B96" s="64" t="s">
        <v>377</v>
      </c>
      <c r="C96" s="65" t="n">
        <v>0.079</v>
      </c>
      <c r="D96" s="65" t="n">
        <v>0.533</v>
      </c>
      <c r="E96" s="64" t="s">
        <v>242</v>
      </c>
      <c r="F96" s="66" t="s">
        <v>379</v>
      </c>
    </row>
    <row r="97" customFormat="false" ht="16.5" hidden="false" customHeight="true" outlineLevel="0" collapsed="false">
      <c r="A97" s="67" t="s">
        <v>376</v>
      </c>
      <c r="B97" s="67" t="s">
        <v>377</v>
      </c>
      <c r="C97" s="68" t="n">
        <v>0.079</v>
      </c>
      <c r="D97" s="68" t="n">
        <v>0.108</v>
      </c>
      <c r="E97" s="67" t="s">
        <v>244</v>
      </c>
      <c r="F97" s="69" t="s">
        <v>380</v>
      </c>
    </row>
    <row r="98" customFormat="false" ht="16.5" hidden="false" customHeight="true" outlineLevel="0" collapsed="false">
      <c r="A98" s="64" t="s">
        <v>381</v>
      </c>
      <c r="B98" s="64" t="s">
        <v>382</v>
      </c>
      <c r="C98" s="65" t="n">
        <v>0.079</v>
      </c>
      <c r="D98" s="65" t="n">
        <v>1.458</v>
      </c>
      <c r="E98" s="64" t="s">
        <v>240</v>
      </c>
      <c r="F98" s="66" t="s">
        <v>383</v>
      </c>
    </row>
    <row r="99" customFormat="false" ht="16.5" hidden="false" customHeight="true" outlineLevel="0" collapsed="false">
      <c r="A99" s="67" t="s">
        <v>384</v>
      </c>
      <c r="B99" s="67" t="s">
        <v>385</v>
      </c>
      <c r="C99" s="68" t="n">
        <v>0.079</v>
      </c>
      <c r="D99" s="68" t="n">
        <v>1.458</v>
      </c>
      <c r="E99" s="67" t="s">
        <v>240</v>
      </c>
      <c r="F99" s="69" t="s">
        <v>386</v>
      </c>
    </row>
    <row r="100" customFormat="false" ht="16.5" hidden="false" customHeight="true" outlineLevel="0" collapsed="false">
      <c r="A100" s="64" t="s">
        <v>387</v>
      </c>
      <c r="B100" s="64" t="s">
        <v>388</v>
      </c>
      <c r="C100" s="65" t="n">
        <v>0.079</v>
      </c>
      <c r="D100" s="65" t="n">
        <v>1.458</v>
      </c>
      <c r="E100" s="64" t="s">
        <v>240</v>
      </c>
      <c r="F100" s="66" t="s">
        <v>389</v>
      </c>
    </row>
    <row r="101" customFormat="false" ht="16.5" hidden="false" customHeight="true" outlineLevel="0" collapsed="false">
      <c r="A101" s="67" t="s">
        <v>390</v>
      </c>
      <c r="B101" s="67" t="s">
        <v>391</v>
      </c>
      <c r="C101" s="68" t="n">
        <v>0.112</v>
      </c>
      <c r="D101" s="68" t="n">
        <v>1.491</v>
      </c>
      <c r="E101" s="67" t="s">
        <v>240</v>
      </c>
      <c r="F101" s="69" t="s">
        <v>392</v>
      </c>
    </row>
    <row r="102" customFormat="false" ht="16.5" hidden="false" customHeight="true" outlineLevel="0" collapsed="false">
      <c r="A102" s="64" t="s">
        <v>390</v>
      </c>
      <c r="B102" s="64" t="s">
        <v>391</v>
      </c>
      <c r="C102" s="65" t="n">
        <v>0.112</v>
      </c>
      <c r="D102" s="65" t="n">
        <v>0.567</v>
      </c>
      <c r="E102" s="64" t="s">
        <v>242</v>
      </c>
      <c r="F102" s="66" t="s">
        <v>393</v>
      </c>
    </row>
    <row r="103" customFormat="false" ht="16.5" hidden="false" customHeight="true" outlineLevel="0" collapsed="false">
      <c r="A103" s="67" t="s">
        <v>390</v>
      </c>
      <c r="B103" s="67" t="s">
        <v>391</v>
      </c>
      <c r="C103" s="68" t="n">
        <v>0.112</v>
      </c>
      <c r="D103" s="68" t="n">
        <v>0.141</v>
      </c>
      <c r="E103" s="67" t="s">
        <v>244</v>
      </c>
      <c r="F103" s="69" t="s">
        <v>394</v>
      </c>
    </row>
    <row r="104" customFormat="false" ht="16.5" hidden="false" customHeight="true" outlineLevel="0" collapsed="false">
      <c r="A104" s="64" t="s">
        <v>395</v>
      </c>
      <c r="B104" s="64" t="s">
        <v>396</v>
      </c>
      <c r="C104" s="65" t="n">
        <v>0.112</v>
      </c>
      <c r="D104" s="65" t="n">
        <v>1.491</v>
      </c>
      <c r="E104" s="64" t="s">
        <v>240</v>
      </c>
      <c r="F104" s="66" t="s">
        <v>397</v>
      </c>
    </row>
    <row r="105" customFormat="false" ht="16.5" hidden="false" customHeight="true" outlineLevel="0" collapsed="false">
      <c r="A105" s="67" t="s">
        <v>395</v>
      </c>
      <c r="B105" s="67" t="s">
        <v>396</v>
      </c>
      <c r="C105" s="68" t="n">
        <v>0.112</v>
      </c>
      <c r="D105" s="68" t="n">
        <v>0.567</v>
      </c>
      <c r="E105" s="67" t="s">
        <v>242</v>
      </c>
      <c r="F105" s="69" t="s">
        <v>398</v>
      </c>
    </row>
    <row r="106" customFormat="false" ht="16.5" hidden="false" customHeight="true" outlineLevel="0" collapsed="false">
      <c r="A106" s="64" t="s">
        <v>395</v>
      </c>
      <c r="B106" s="64" t="s">
        <v>396</v>
      </c>
      <c r="C106" s="65" t="n">
        <v>0.112</v>
      </c>
      <c r="D106" s="65" t="n">
        <v>0.141</v>
      </c>
      <c r="E106" s="64" t="s">
        <v>244</v>
      </c>
      <c r="F106" s="66" t="s">
        <v>399</v>
      </c>
    </row>
    <row r="107" customFormat="false" ht="16.5" hidden="false" customHeight="true" outlineLevel="0" collapsed="false">
      <c r="A107" s="67" t="s">
        <v>400</v>
      </c>
      <c r="B107" s="67" t="s">
        <v>401</v>
      </c>
      <c r="C107" s="68" t="n">
        <v>0.112</v>
      </c>
      <c r="D107" s="68" t="n">
        <v>1.491</v>
      </c>
      <c r="E107" s="67" t="s">
        <v>240</v>
      </c>
      <c r="F107" s="69" t="s">
        <v>402</v>
      </c>
    </row>
    <row r="108" customFormat="false" ht="16.5" hidden="false" customHeight="true" outlineLevel="0" collapsed="false">
      <c r="A108" s="64" t="s">
        <v>400</v>
      </c>
      <c r="B108" s="64" t="s">
        <v>401</v>
      </c>
      <c r="C108" s="65" t="n">
        <v>0.112</v>
      </c>
      <c r="D108" s="65" t="n">
        <v>0.567</v>
      </c>
      <c r="E108" s="64" t="s">
        <v>242</v>
      </c>
      <c r="F108" s="66" t="s">
        <v>403</v>
      </c>
    </row>
    <row r="109" customFormat="false" ht="16.5" hidden="false" customHeight="true" outlineLevel="0" collapsed="false">
      <c r="A109" s="67" t="s">
        <v>400</v>
      </c>
      <c r="B109" s="67" t="s">
        <v>401</v>
      </c>
      <c r="C109" s="68" t="n">
        <v>0.112</v>
      </c>
      <c r="D109" s="68" t="n">
        <v>0.141</v>
      </c>
      <c r="E109" s="67" t="s">
        <v>244</v>
      </c>
      <c r="F109" s="69" t="s">
        <v>404</v>
      </c>
    </row>
    <row r="110" customFormat="false" ht="16.5" hidden="false" customHeight="true" outlineLevel="0" collapsed="false">
      <c r="A110" s="64" t="s">
        <v>405</v>
      </c>
      <c r="B110" s="64" t="s">
        <v>406</v>
      </c>
      <c r="C110" s="65" t="n">
        <v>0.112</v>
      </c>
      <c r="D110" s="65" t="n">
        <v>1.491</v>
      </c>
      <c r="E110" s="64" t="s">
        <v>240</v>
      </c>
      <c r="F110" s="66" t="s">
        <v>407</v>
      </c>
    </row>
    <row r="111" customFormat="false" ht="16.5" hidden="false" customHeight="true" outlineLevel="0" collapsed="false">
      <c r="A111" s="67" t="s">
        <v>405</v>
      </c>
      <c r="B111" s="67" t="s">
        <v>406</v>
      </c>
      <c r="C111" s="68" t="n">
        <v>0.112</v>
      </c>
      <c r="D111" s="68" t="n">
        <v>0.567</v>
      </c>
      <c r="E111" s="67" t="s">
        <v>242</v>
      </c>
      <c r="F111" s="69" t="s">
        <v>408</v>
      </c>
    </row>
    <row r="112" customFormat="false" ht="16.5" hidden="false" customHeight="true" outlineLevel="0" collapsed="false">
      <c r="A112" s="64" t="s">
        <v>405</v>
      </c>
      <c r="B112" s="64" t="s">
        <v>406</v>
      </c>
      <c r="C112" s="65" t="n">
        <v>0.112</v>
      </c>
      <c r="D112" s="65" t="n">
        <v>0.141</v>
      </c>
      <c r="E112" s="64" t="s">
        <v>244</v>
      </c>
      <c r="F112" s="66" t="s">
        <v>409</v>
      </c>
    </row>
    <row r="113" customFormat="false" ht="16.5" hidden="false" customHeight="true" outlineLevel="0" collapsed="false">
      <c r="A113" s="67" t="s">
        <v>410</v>
      </c>
      <c r="B113" s="67" t="s">
        <v>411</v>
      </c>
      <c r="C113" s="68" t="n">
        <v>0.112</v>
      </c>
      <c r="D113" s="68" t="n">
        <v>1.491</v>
      </c>
      <c r="E113" s="67" t="s">
        <v>240</v>
      </c>
      <c r="F113" s="69" t="s">
        <v>412</v>
      </c>
    </row>
    <row r="114" customFormat="false" ht="16.5" hidden="false" customHeight="true" outlineLevel="0" collapsed="false">
      <c r="A114" s="64" t="s">
        <v>410</v>
      </c>
      <c r="B114" s="64" t="s">
        <v>411</v>
      </c>
      <c r="C114" s="65" t="n">
        <v>0.112</v>
      </c>
      <c r="D114" s="65" t="n">
        <v>0.567</v>
      </c>
      <c r="E114" s="64" t="s">
        <v>242</v>
      </c>
      <c r="F114" s="66" t="s">
        <v>413</v>
      </c>
    </row>
    <row r="115" customFormat="false" ht="16.5" hidden="false" customHeight="true" outlineLevel="0" collapsed="false">
      <c r="A115" s="67" t="s">
        <v>410</v>
      </c>
      <c r="B115" s="67" t="s">
        <v>411</v>
      </c>
      <c r="C115" s="68" t="n">
        <v>0.112</v>
      </c>
      <c r="D115" s="68" t="n">
        <v>0.141</v>
      </c>
      <c r="E115" s="67" t="s">
        <v>244</v>
      </c>
      <c r="F115" s="69" t="s">
        <v>414</v>
      </c>
    </row>
    <row r="116" customFormat="false" ht="16.5" hidden="false" customHeight="true" outlineLevel="0" collapsed="false">
      <c r="A116" s="64" t="s">
        <v>415</v>
      </c>
      <c r="B116" s="64" t="s">
        <v>416</v>
      </c>
      <c r="C116" s="65" t="n">
        <v>0.044</v>
      </c>
      <c r="D116" s="65" t="n">
        <v>1.37</v>
      </c>
      <c r="E116" s="64" t="s">
        <v>240</v>
      </c>
      <c r="F116" s="66" t="s">
        <v>417</v>
      </c>
    </row>
    <row r="117" customFormat="false" ht="16.5" hidden="false" customHeight="true" outlineLevel="0" collapsed="false">
      <c r="A117" s="67" t="s">
        <v>415</v>
      </c>
      <c r="B117" s="67" t="s">
        <v>416</v>
      </c>
      <c r="C117" s="68" t="n">
        <v>0.044</v>
      </c>
      <c r="D117" s="68" t="n">
        <v>0.481</v>
      </c>
      <c r="E117" s="67" t="s">
        <v>242</v>
      </c>
      <c r="F117" s="69" t="s">
        <v>418</v>
      </c>
    </row>
    <row r="118" customFormat="false" ht="16.5" hidden="false" customHeight="true" outlineLevel="0" collapsed="false">
      <c r="A118" s="64" t="s">
        <v>415</v>
      </c>
      <c r="B118" s="64" t="s">
        <v>416</v>
      </c>
      <c r="C118" s="65" t="n">
        <v>0.044</v>
      </c>
      <c r="D118" s="65" t="n">
        <v>0.072</v>
      </c>
      <c r="E118" s="64" t="s">
        <v>244</v>
      </c>
      <c r="F118" s="66" t="s">
        <v>419</v>
      </c>
    </row>
    <row r="119" customFormat="false" ht="16.5" hidden="false" customHeight="true" outlineLevel="0" collapsed="false">
      <c r="A119" s="67" t="s">
        <v>420</v>
      </c>
      <c r="B119" s="67" t="s">
        <v>421</v>
      </c>
      <c r="C119" s="68" t="n">
        <v>0.044</v>
      </c>
      <c r="D119" s="68" t="n">
        <v>1.37</v>
      </c>
      <c r="E119" s="67" t="s">
        <v>240</v>
      </c>
      <c r="F119" s="69" t="s">
        <v>422</v>
      </c>
    </row>
    <row r="120" customFormat="false" ht="16.5" hidden="false" customHeight="true" outlineLevel="0" collapsed="false">
      <c r="A120" s="64" t="s">
        <v>423</v>
      </c>
      <c r="B120" s="64" t="s">
        <v>424</v>
      </c>
      <c r="C120" s="65" t="n">
        <v>0.079</v>
      </c>
      <c r="D120" s="65" t="n">
        <v>1.458</v>
      </c>
      <c r="E120" s="64" t="s">
        <v>240</v>
      </c>
      <c r="F120" s="66" t="s">
        <v>425</v>
      </c>
    </row>
    <row r="121" customFormat="false" ht="16.5" hidden="false" customHeight="true" outlineLevel="0" collapsed="false">
      <c r="A121" s="67" t="s">
        <v>423</v>
      </c>
      <c r="B121" s="67" t="s">
        <v>424</v>
      </c>
      <c r="C121" s="68" t="n">
        <v>0.079</v>
      </c>
      <c r="D121" s="68" t="n">
        <v>0.533</v>
      </c>
      <c r="E121" s="67" t="s">
        <v>242</v>
      </c>
      <c r="F121" s="69" t="s">
        <v>426</v>
      </c>
    </row>
    <row r="122" customFormat="false" ht="16.5" hidden="false" customHeight="true" outlineLevel="0" collapsed="false">
      <c r="A122" s="64" t="s">
        <v>423</v>
      </c>
      <c r="B122" s="64" t="s">
        <v>424</v>
      </c>
      <c r="C122" s="65" t="n">
        <v>0.079</v>
      </c>
      <c r="D122" s="65" t="n">
        <v>0.108</v>
      </c>
      <c r="E122" s="64" t="s">
        <v>244</v>
      </c>
      <c r="F122" s="66" t="s">
        <v>427</v>
      </c>
    </row>
    <row r="123" customFormat="false" ht="16.5" hidden="false" customHeight="true" outlineLevel="0" collapsed="false">
      <c r="A123" s="67" t="s">
        <v>428</v>
      </c>
      <c r="B123" s="67" t="s">
        <v>429</v>
      </c>
      <c r="C123" s="68" t="n">
        <v>0.079</v>
      </c>
      <c r="D123" s="68" t="n">
        <v>1.458</v>
      </c>
      <c r="E123" s="67" t="s">
        <v>240</v>
      </c>
      <c r="F123" s="69" t="s">
        <v>430</v>
      </c>
    </row>
    <row r="124" customFormat="false" ht="16.5" hidden="false" customHeight="true" outlineLevel="0" collapsed="false">
      <c r="A124" s="64" t="s">
        <v>431</v>
      </c>
      <c r="B124" s="64" t="s">
        <v>432</v>
      </c>
      <c r="C124" s="65" t="n">
        <v>0.112</v>
      </c>
      <c r="D124" s="65" t="n">
        <v>1.491</v>
      </c>
      <c r="E124" s="64" t="s">
        <v>240</v>
      </c>
      <c r="F124" s="66" t="s">
        <v>433</v>
      </c>
    </row>
    <row r="125" customFormat="false" ht="16.5" hidden="false" customHeight="true" outlineLevel="0" collapsed="false">
      <c r="A125" s="67" t="s">
        <v>434</v>
      </c>
      <c r="B125" s="67" t="s">
        <v>435</v>
      </c>
      <c r="C125" s="68" t="n">
        <v>0.112</v>
      </c>
      <c r="D125" s="68" t="n">
        <v>1.491</v>
      </c>
      <c r="E125" s="67" t="s">
        <v>240</v>
      </c>
      <c r="F125" s="69" t="s">
        <v>436</v>
      </c>
    </row>
    <row r="126" customFormat="false" ht="16.5" hidden="false" customHeight="true" outlineLevel="0" collapsed="false">
      <c r="A126" s="64" t="s">
        <v>437</v>
      </c>
      <c r="B126" s="64" t="s">
        <v>438</v>
      </c>
      <c r="C126" s="65" t="n">
        <v>0.038</v>
      </c>
      <c r="D126" s="65" t="n">
        <v>1.364</v>
      </c>
      <c r="E126" s="64" t="s">
        <v>240</v>
      </c>
      <c r="F126" s="66" t="s">
        <v>439</v>
      </c>
    </row>
    <row r="127" customFormat="false" ht="16.5" hidden="false" customHeight="true" outlineLevel="0" collapsed="false">
      <c r="A127" s="67" t="s">
        <v>437</v>
      </c>
      <c r="B127" s="67" t="s">
        <v>438</v>
      </c>
      <c r="C127" s="68" t="n">
        <v>0.038</v>
      </c>
      <c r="D127" s="68" t="n">
        <v>0.475</v>
      </c>
      <c r="E127" s="67" t="s">
        <v>242</v>
      </c>
      <c r="F127" s="69" t="s">
        <v>440</v>
      </c>
    </row>
    <row r="128" customFormat="false" ht="16.5" hidden="false" customHeight="true" outlineLevel="0" collapsed="false">
      <c r="A128" s="64" t="s">
        <v>437</v>
      </c>
      <c r="B128" s="64" t="s">
        <v>438</v>
      </c>
      <c r="C128" s="65" t="n">
        <v>0.038</v>
      </c>
      <c r="D128" s="65" t="n">
        <v>0.066</v>
      </c>
      <c r="E128" s="64" t="s">
        <v>244</v>
      </c>
      <c r="F128" s="66" t="s">
        <v>441</v>
      </c>
    </row>
    <row r="129" customFormat="false" ht="16.5" hidden="false" customHeight="true" outlineLevel="0" collapsed="false">
      <c r="A129" s="67" t="s">
        <v>442</v>
      </c>
      <c r="B129" s="67" t="s">
        <v>443</v>
      </c>
      <c r="C129" s="68" t="n">
        <v>0.038</v>
      </c>
      <c r="D129" s="68" t="n">
        <v>1.364</v>
      </c>
      <c r="E129" s="67" t="s">
        <v>240</v>
      </c>
      <c r="F129" s="69" t="s">
        <v>444</v>
      </c>
    </row>
    <row r="130" customFormat="false" ht="16.5" hidden="false" customHeight="true" outlineLevel="0" collapsed="false">
      <c r="A130" s="64" t="s">
        <v>442</v>
      </c>
      <c r="B130" s="64" t="s">
        <v>443</v>
      </c>
      <c r="C130" s="65" t="n">
        <v>0.038</v>
      </c>
      <c r="D130" s="65" t="n">
        <v>0.475</v>
      </c>
      <c r="E130" s="64" t="s">
        <v>242</v>
      </c>
      <c r="F130" s="66" t="s">
        <v>445</v>
      </c>
    </row>
    <row r="131" customFormat="false" ht="16.5" hidden="false" customHeight="true" outlineLevel="0" collapsed="false">
      <c r="A131" s="67" t="s">
        <v>442</v>
      </c>
      <c r="B131" s="67" t="s">
        <v>443</v>
      </c>
      <c r="C131" s="68" t="n">
        <v>0.038</v>
      </c>
      <c r="D131" s="68" t="n">
        <v>0.066</v>
      </c>
      <c r="E131" s="67" t="s">
        <v>244</v>
      </c>
      <c r="F131" s="69" t="s">
        <v>446</v>
      </c>
    </row>
    <row r="132" customFormat="false" ht="16.5" hidden="false" customHeight="true" outlineLevel="0" collapsed="false">
      <c r="A132" s="64" t="s">
        <v>447</v>
      </c>
      <c r="B132" s="64" t="s">
        <v>448</v>
      </c>
      <c r="C132" s="65" t="n">
        <v>0.038</v>
      </c>
      <c r="D132" s="65" t="n">
        <v>1.364</v>
      </c>
      <c r="E132" s="64" t="s">
        <v>240</v>
      </c>
      <c r="F132" s="66" t="s">
        <v>449</v>
      </c>
    </row>
    <row r="133" customFormat="false" ht="16.5" hidden="false" customHeight="true" outlineLevel="0" collapsed="false">
      <c r="A133" s="67" t="s">
        <v>447</v>
      </c>
      <c r="B133" s="67" t="s">
        <v>448</v>
      </c>
      <c r="C133" s="68" t="n">
        <v>0.038</v>
      </c>
      <c r="D133" s="68" t="n">
        <v>0.475</v>
      </c>
      <c r="E133" s="67" t="s">
        <v>242</v>
      </c>
      <c r="F133" s="69" t="s">
        <v>450</v>
      </c>
    </row>
    <row r="134" customFormat="false" ht="16.5" hidden="false" customHeight="true" outlineLevel="0" collapsed="false">
      <c r="A134" s="64" t="s">
        <v>447</v>
      </c>
      <c r="B134" s="64" t="s">
        <v>448</v>
      </c>
      <c r="C134" s="65" t="n">
        <v>0.038</v>
      </c>
      <c r="D134" s="65" t="n">
        <v>0.066</v>
      </c>
      <c r="E134" s="64" t="s">
        <v>244</v>
      </c>
      <c r="F134" s="66" t="s">
        <v>451</v>
      </c>
    </row>
    <row r="135" customFormat="false" ht="16.5" hidden="false" customHeight="true" outlineLevel="0" collapsed="false">
      <c r="A135" s="67" t="s">
        <v>452</v>
      </c>
      <c r="B135" s="67" t="s">
        <v>453</v>
      </c>
      <c r="C135" s="68" t="n">
        <v>0.038</v>
      </c>
      <c r="D135" s="68" t="n">
        <v>1.364</v>
      </c>
      <c r="E135" s="67" t="s">
        <v>240</v>
      </c>
      <c r="F135" s="69" t="s">
        <v>454</v>
      </c>
    </row>
    <row r="136" customFormat="false" ht="16.5" hidden="false" customHeight="true" outlineLevel="0" collapsed="false">
      <c r="A136" s="64" t="s">
        <v>455</v>
      </c>
      <c r="B136" s="64" t="s">
        <v>456</v>
      </c>
      <c r="C136" s="65" t="n">
        <v>0.038</v>
      </c>
      <c r="D136" s="65" t="n">
        <v>1.364</v>
      </c>
      <c r="E136" s="64" t="s">
        <v>240</v>
      </c>
      <c r="F136" s="66" t="s">
        <v>457</v>
      </c>
    </row>
    <row r="137" customFormat="false" ht="16.5" hidden="false" customHeight="true" outlineLevel="0" collapsed="false">
      <c r="A137" s="67" t="s">
        <v>458</v>
      </c>
      <c r="B137" s="67" t="s">
        <v>459</v>
      </c>
      <c r="C137" s="68" t="n">
        <v>0.303</v>
      </c>
      <c r="D137" s="68" t="n">
        <v>1.629</v>
      </c>
      <c r="E137" s="67" t="s">
        <v>240</v>
      </c>
      <c r="F137" s="69" t="s">
        <v>460</v>
      </c>
    </row>
    <row r="138" customFormat="false" ht="16.5" hidden="false" customHeight="true" outlineLevel="0" collapsed="false">
      <c r="A138" s="64" t="s">
        <v>458</v>
      </c>
      <c r="B138" s="64" t="s">
        <v>459</v>
      </c>
      <c r="C138" s="65" t="n">
        <v>0.303</v>
      </c>
      <c r="D138" s="65" t="n">
        <v>0.74</v>
      </c>
      <c r="E138" s="64" t="s">
        <v>242</v>
      </c>
      <c r="F138" s="66" t="s">
        <v>461</v>
      </c>
    </row>
    <row r="139" customFormat="false" ht="16.5" hidden="false" customHeight="true" outlineLevel="0" collapsed="false">
      <c r="A139" s="67" t="s">
        <v>458</v>
      </c>
      <c r="B139" s="67" t="s">
        <v>459</v>
      </c>
      <c r="C139" s="68" t="n">
        <v>0.303</v>
      </c>
      <c r="D139" s="68" t="n">
        <v>0.331</v>
      </c>
      <c r="E139" s="67" t="s">
        <v>244</v>
      </c>
      <c r="F139" s="69" t="s">
        <v>462</v>
      </c>
    </row>
    <row r="140" customFormat="false" ht="16.5" hidden="false" customHeight="true" outlineLevel="0" collapsed="false">
      <c r="A140" s="64" t="s">
        <v>463</v>
      </c>
      <c r="B140" s="64" t="s">
        <v>464</v>
      </c>
      <c r="C140" s="65" t="n">
        <v>0.038</v>
      </c>
      <c r="D140" s="65" t="n">
        <v>1.364</v>
      </c>
      <c r="E140" s="64" t="s">
        <v>240</v>
      </c>
      <c r="F140" s="66" t="s">
        <v>465</v>
      </c>
    </row>
    <row r="141" customFormat="false" ht="16.5" hidden="false" customHeight="true" outlineLevel="0" collapsed="false">
      <c r="A141" s="67" t="s">
        <v>463</v>
      </c>
      <c r="B141" s="67" t="s">
        <v>464</v>
      </c>
      <c r="C141" s="68" t="n">
        <v>0.038</v>
      </c>
      <c r="D141" s="68" t="n">
        <v>0.475</v>
      </c>
      <c r="E141" s="67" t="s">
        <v>242</v>
      </c>
      <c r="F141" s="69" t="s">
        <v>466</v>
      </c>
    </row>
    <row r="142" customFormat="false" ht="16.5" hidden="false" customHeight="true" outlineLevel="0" collapsed="false">
      <c r="A142" s="64" t="s">
        <v>463</v>
      </c>
      <c r="B142" s="64" t="s">
        <v>464</v>
      </c>
      <c r="C142" s="65" t="n">
        <v>0.038</v>
      </c>
      <c r="D142" s="65" t="n">
        <v>0.066</v>
      </c>
      <c r="E142" s="64" t="s">
        <v>244</v>
      </c>
      <c r="F142" s="66" t="s">
        <v>467</v>
      </c>
    </row>
    <row r="143" customFormat="false" ht="16.5" hidden="false" customHeight="true" outlineLevel="0" collapsed="false">
      <c r="A143" s="67" t="s">
        <v>468</v>
      </c>
      <c r="B143" s="67" t="s">
        <v>469</v>
      </c>
      <c r="C143" s="68" t="n">
        <v>0.038</v>
      </c>
      <c r="D143" s="68" t="n">
        <v>1.364</v>
      </c>
      <c r="E143" s="67" t="s">
        <v>240</v>
      </c>
      <c r="F143" s="69" t="s">
        <v>470</v>
      </c>
    </row>
    <row r="144" customFormat="false" ht="16.5" hidden="false" customHeight="true" outlineLevel="0" collapsed="false">
      <c r="A144" s="64" t="s">
        <v>471</v>
      </c>
      <c r="B144" s="64" t="s">
        <v>472</v>
      </c>
      <c r="C144" s="65" t="n">
        <v>0.038</v>
      </c>
      <c r="D144" s="65" t="n">
        <v>1.364</v>
      </c>
      <c r="E144" s="64" t="s">
        <v>240</v>
      </c>
      <c r="F144" s="66" t="s">
        <v>473</v>
      </c>
    </row>
    <row r="145" customFormat="false" ht="16.5" hidden="false" customHeight="true" outlineLevel="0" collapsed="false">
      <c r="A145" s="67" t="s">
        <v>471</v>
      </c>
      <c r="B145" s="67" t="s">
        <v>472</v>
      </c>
      <c r="C145" s="68" t="n">
        <v>0.038</v>
      </c>
      <c r="D145" s="68" t="n">
        <v>0.475</v>
      </c>
      <c r="E145" s="67" t="s">
        <v>242</v>
      </c>
      <c r="F145" s="69" t="s">
        <v>474</v>
      </c>
    </row>
    <row r="146" customFormat="false" ht="16.5" hidden="false" customHeight="true" outlineLevel="0" collapsed="false">
      <c r="A146" s="64" t="s">
        <v>471</v>
      </c>
      <c r="B146" s="64" t="s">
        <v>472</v>
      </c>
      <c r="C146" s="65" t="n">
        <v>0.038</v>
      </c>
      <c r="D146" s="65" t="n">
        <v>0.066</v>
      </c>
      <c r="E146" s="64" t="s">
        <v>244</v>
      </c>
      <c r="F146" s="66" t="s">
        <v>475</v>
      </c>
    </row>
    <row r="147" customFormat="false" ht="16.5" hidden="false" customHeight="true" outlineLevel="0" collapsed="false">
      <c r="A147" s="67" t="s">
        <v>476</v>
      </c>
      <c r="B147" s="67" t="s">
        <v>477</v>
      </c>
      <c r="C147" s="68" t="n">
        <v>0.038</v>
      </c>
      <c r="D147" s="68" t="n">
        <v>1.364</v>
      </c>
      <c r="E147" s="67" t="s">
        <v>240</v>
      </c>
      <c r="F147" s="69" t="s">
        <v>478</v>
      </c>
    </row>
    <row r="148" customFormat="false" ht="16.5" hidden="false" customHeight="true" outlineLevel="0" collapsed="false">
      <c r="A148" s="64" t="s">
        <v>476</v>
      </c>
      <c r="B148" s="64" t="s">
        <v>477</v>
      </c>
      <c r="C148" s="65" t="n">
        <v>0.038</v>
      </c>
      <c r="D148" s="65" t="n">
        <v>0.475</v>
      </c>
      <c r="E148" s="64" t="s">
        <v>242</v>
      </c>
      <c r="F148" s="66" t="s">
        <v>479</v>
      </c>
    </row>
    <row r="149" customFormat="false" ht="16.5" hidden="false" customHeight="true" outlineLevel="0" collapsed="false">
      <c r="A149" s="67" t="s">
        <v>476</v>
      </c>
      <c r="B149" s="67" t="s">
        <v>477</v>
      </c>
      <c r="C149" s="68" t="n">
        <v>0.038</v>
      </c>
      <c r="D149" s="68" t="n">
        <v>0.066</v>
      </c>
      <c r="E149" s="67" t="s">
        <v>244</v>
      </c>
      <c r="F149" s="69" t="s">
        <v>480</v>
      </c>
    </row>
    <row r="150" customFormat="false" ht="16.5" hidden="false" customHeight="true" outlineLevel="0" collapsed="false">
      <c r="A150" s="64" t="s">
        <v>481</v>
      </c>
      <c r="B150" s="64" t="s">
        <v>482</v>
      </c>
      <c r="C150" s="65" t="n">
        <v>0.038</v>
      </c>
      <c r="D150" s="65" t="n">
        <v>1.364</v>
      </c>
      <c r="E150" s="64" t="s">
        <v>240</v>
      </c>
      <c r="F150" s="66" t="s">
        <v>483</v>
      </c>
    </row>
    <row r="151" customFormat="false" ht="16.5" hidden="false" customHeight="true" outlineLevel="0" collapsed="false">
      <c r="A151" s="67" t="s">
        <v>484</v>
      </c>
      <c r="B151" s="67" t="s">
        <v>485</v>
      </c>
      <c r="C151" s="68" t="n">
        <v>0.038</v>
      </c>
      <c r="D151" s="68" t="n">
        <v>1.364</v>
      </c>
      <c r="E151" s="67" t="s">
        <v>240</v>
      </c>
      <c r="F151" s="69" t="s">
        <v>486</v>
      </c>
    </row>
    <row r="152" customFormat="false" ht="16.5" hidden="false" customHeight="true" outlineLevel="0" collapsed="false">
      <c r="A152" s="64" t="s">
        <v>487</v>
      </c>
      <c r="B152" s="64" t="s">
        <v>488</v>
      </c>
      <c r="C152" s="65" t="n">
        <v>0.038</v>
      </c>
      <c r="D152" s="65" t="n">
        <v>1.364</v>
      </c>
      <c r="E152" s="64" t="s">
        <v>240</v>
      </c>
      <c r="F152" s="66" t="s">
        <v>489</v>
      </c>
    </row>
    <row r="153" customFormat="false" ht="16.5" hidden="false" customHeight="true" outlineLevel="0" collapsed="false">
      <c r="A153" s="67" t="s">
        <v>490</v>
      </c>
      <c r="B153" s="67" t="s">
        <v>491</v>
      </c>
      <c r="C153" s="68" t="n">
        <v>0.038</v>
      </c>
      <c r="D153" s="68" t="n">
        <v>1.364</v>
      </c>
      <c r="E153" s="67" t="s">
        <v>240</v>
      </c>
      <c r="F153" s="69" t="s">
        <v>492</v>
      </c>
    </row>
    <row r="154" customFormat="false" ht="16.5" hidden="false" customHeight="true" outlineLevel="0" collapsed="false">
      <c r="A154" s="64" t="s">
        <v>493</v>
      </c>
      <c r="B154" s="64" t="s">
        <v>494</v>
      </c>
      <c r="C154" s="65" t="n">
        <v>0.038</v>
      </c>
      <c r="D154" s="65" t="n">
        <v>1.364</v>
      </c>
      <c r="E154" s="64" t="s">
        <v>240</v>
      </c>
      <c r="F154" s="66" t="s">
        <v>495</v>
      </c>
    </row>
    <row r="155" customFormat="false" ht="16.5" hidden="false" customHeight="true" outlineLevel="0" collapsed="false">
      <c r="A155" s="67" t="s">
        <v>496</v>
      </c>
      <c r="B155" s="67" t="s">
        <v>497</v>
      </c>
      <c r="C155" s="68" t="n">
        <v>0.038</v>
      </c>
      <c r="D155" s="68" t="n">
        <v>1.364</v>
      </c>
      <c r="E155" s="67" t="s">
        <v>240</v>
      </c>
      <c r="F155" s="69" t="s">
        <v>498</v>
      </c>
    </row>
    <row r="156" customFormat="false" ht="16.5" hidden="false" customHeight="true" outlineLevel="0" collapsed="false">
      <c r="A156" s="64" t="s">
        <v>499</v>
      </c>
      <c r="B156" s="64" t="s">
        <v>500</v>
      </c>
      <c r="C156" s="65" t="n">
        <v>0.038</v>
      </c>
      <c r="D156" s="65" t="n">
        <v>1.364</v>
      </c>
      <c r="E156" s="64" t="s">
        <v>240</v>
      </c>
      <c r="F156" s="66" t="s">
        <v>501</v>
      </c>
    </row>
    <row r="157" customFormat="false" ht="16.5" hidden="false" customHeight="true" outlineLevel="0" collapsed="false">
      <c r="A157" s="67" t="s">
        <v>502</v>
      </c>
      <c r="B157" s="67" t="s">
        <v>503</v>
      </c>
      <c r="C157" s="68" t="n">
        <v>0.038</v>
      </c>
      <c r="D157" s="68" t="n">
        <v>1.364</v>
      </c>
      <c r="E157" s="67" t="s">
        <v>240</v>
      </c>
      <c r="F157" s="69" t="s">
        <v>504</v>
      </c>
    </row>
    <row r="158" customFormat="false" ht="16.5" hidden="false" customHeight="true" outlineLevel="0" collapsed="false">
      <c r="A158" s="64" t="s">
        <v>502</v>
      </c>
      <c r="B158" s="64" t="s">
        <v>503</v>
      </c>
      <c r="C158" s="65" t="n">
        <v>0.038</v>
      </c>
      <c r="D158" s="65" t="n">
        <v>0.475</v>
      </c>
      <c r="E158" s="64" t="s">
        <v>242</v>
      </c>
      <c r="F158" s="66" t="s">
        <v>505</v>
      </c>
    </row>
    <row r="159" customFormat="false" ht="16.5" hidden="false" customHeight="true" outlineLevel="0" collapsed="false">
      <c r="A159" s="67" t="s">
        <v>502</v>
      </c>
      <c r="B159" s="67" t="s">
        <v>503</v>
      </c>
      <c r="C159" s="68" t="n">
        <v>0.038</v>
      </c>
      <c r="D159" s="68" t="n">
        <v>0.066</v>
      </c>
      <c r="E159" s="67" t="s">
        <v>244</v>
      </c>
      <c r="F159" s="69" t="s">
        <v>506</v>
      </c>
    </row>
    <row r="160" customFormat="false" ht="16.5" hidden="false" customHeight="true" outlineLevel="0" collapsed="false">
      <c r="A160" s="64" t="s">
        <v>507</v>
      </c>
      <c r="B160" s="64" t="s">
        <v>508</v>
      </c>
      <c r="C160" s="65" t="n">
        <v>0.038</v>
      </c>
      <c r="D160" s="65" t="n">
        <v>1.364</v>
      </c>
      <c r="E160" s="64" t="s">
        <v>240</v>
      </c>
      <c r="F160" s="66" t="s">
        <v>509</v>
      </c>
    </row>
    <row r="161" customFormat="false" ht="16.5" hidden="false" customHeight="true" outlineLevel="0" collapsed="false">
      <c r="A161" s="67" t="s">
        <v>510</v>
      </c>
      <c r="B161" s="67" t="s">
        <v>511</v>
      </c>
      <c r="C161" s="68" t="n">
        <v>0.038</v>
      </c>
      <c r="D161" s="68" t="n">
        <v>1.364</v>
      </c>
      <c r="E161" s="67" t="s">
        <v>240</v>
      </c>
      <c r="F161" s="69" t="s">
        <v>512</v>
      </c>
    </row>
    <row r="162" customFormat="false" ht="16.5" hidden="false" customHeight="true" outlineLevel="0" collapsed="false">
      <c r="A162" s="64" t="s">
        <v>513</v>
      </c>
      <c r="B162" s="64" t="s">
        <v>514</v>
      </c>
      <c r="C162" s="65" t="n">
        <v>0.038</v>
      </c>
      <c r="D162" s="65" t="n">
        <v>1.364</v>
      </c>
      <c r="E162" s="64" t="s">
        <v>240</v>
      </c>
      <c r="F162" s="66" t="s">
        <v>515</v>
      </c>
    </row>
    <row r="163" customFormat="false" ht="16.5" hidden="false" customHeight="true" outlineLevel="0" collapsed="false">
      <c r="A163" s="67" t="s">
        <v>516</v>
      </c>
      <c r="B163" s="67" t="s">
        <v>517</v>
      </c>
      <c r="C163" s="68" t="n">
        <v>0.038</v>
      </c>
      <c r="D163" s="68" t="n">
        <v>1.364</v>
      </c>
      <c r="E163" s="67" t="s">
        <v>240</v>
      </c>
      <c r="F163" s="69" t="s">
        <v>518</v>
      </c>
    </row>
    <row r="164" customFormat="false" ht="16.5" hidden="false" customHeight="true" outlineLevel="0" collapsed="false">
      <c r="A164" s="64" t="s">
        <v>519</v>
      </c>
      <c r="B164" s="64" t="s">
        <v>520</v>
      </c>
      <c r="C164" s="65" t="n">
        <v>0.038</v>
      </c>
      <c r="D164" s="65" t="n">
        <v>1.364</v>
      </c>
      <c r="E164" s="64" t="s">
        <v>240</v>
      </c>
      <c r="F164" s="66" t="s">
        <v>521</v>
      </c>
    </row>
    <row r="165" customFormat="false" ht="16.5" hidden="false" customHeight="true" outlineLevel="0" collapsed="false">
      <c r="A165" s="67" t="s">
        <v>522</v>
      </c>
      <c r="B165" s="67" t="s">
        <v>523</v>
      </c>
      <c r="C165" s="68" t="n">
        <v>0.038</v>
      </c>
      <c r="D165" s="68" t="n">
        <v>1.364</v>
      </c>
      <c r="E165" s="67" t="s">
        <v>240</v>
      </c>
      <c r="F165" s="69" t="s">
        <v>524</v>
      </c>
    </row>
    <row r="166" customFormat="false" ht="16.5" hidden="false" customHeight="true" outlineLevel="0" collapsed="false">
      <c r="A166" s="64" t="s">
        <v>525</v>
      </c>
      <c r="B166" s="64" t="s">
        <v>526</v>
      </c>
      <c r="C166" s="65" t="n">
        <v>0.038</v>
      </c>
      <c r="D166" s="65" t="n">
        <v>1.364</v>
      </c>
      <c r="E166" s="64" t="s">
        <v>240</v>
      </c>
      <c r="F166" s="66" t="s">
        <v>527</v>
      </c>
    </row>
    <row r="167" customFormat="false" ht="16.5" hidden="false" customHeight="true" outlineLevel="0" collapsed="false">
      <c r="A167" s="67" t="s">
        <v>528</v>
      </c>
      <c r="B167" s="67" t="s">
        <v>529</v>
      </c>
      <c r="C167" s="68" t="n">
        <v>0.038</v>
      </c>
      <c r="D167" s="68" t="n">
        <v>1.364</v>
      </c>
      <c r="E167" s="67" t="s">
        <v>240</v>
      </c>
      <c r="F167" s="69" t="s">
        <v>530</v>
      </c>
    </row>
    <row r="168" customFormat="false" ht="16.5" hidden="false" customHeight="true" outlineLevel="0" collapsed="false">
      <c r="A168" s="64" t="s">
        <v>531</v>
      </c>
      <c r="B168" s="64" t="s">
        <v>532</v>
      </c>
      <c r="C168" s="65" t="n">
        <v>0.038</v>
      </c>
      <c r="D168" s="65" t="n">
        <v>1.364</v>
      </c>
      <c r="E168" s="64" t="s">
        <v>240</v>
      </c>
      <c r="F168" s="66" t="s">
        <v>533</v>
      </c>
    </row>
    <row r="169" customFormat="false" ht="16.5" hidden="false" customHeight="true" outlineLevel="0" collapsed="false">
      <c r="A169" s="67" t="s">
        <v>534</v>
      </c>
      <c r="B169" s="67" t="s">
        <v>535</v>
      </c>
      <c r="C169" s="68" t="n">
        <v>0.038</v>
      </c>
      <c r="D169" s="68" t="n">
        <v>1.364</v>
      </c>
      <c r="E169" s="67" t="s">
        <v>240</v>
      </c>
      <c r="F169" s="69" t="s">
        <v>536</v>
      </c>
    </row>
    <row r="170" customFormat="false" ht="16.5" hidden="false" customHeight="true" outlineLevel="0" collapsed="false">
      <c r="A170" s="64" t="s">
        <v>534</v>
      </c>
      <c r="B170" s="64" t="s">
        <v>535</v>
      </c>
      <c r="C170" s="65" t="n">
        <v>0.038</v>
      </c>
      <c r="D170" s="65" t="n">
        <v>0.475</v>
      </c>
      <c r="E170" s="64" t="s">
        <v>242</v>
      </c>
      <c r="F170" s="66" t="s">
        <v>537</v>
      </c>
    </row>
    <row r="171" customFormat="false" ht="16.5" hidden="false" customHeight="true" outlineLevel="0" collapsed="false">
      <c r="A171" s="67" t="s">
        <v>534</v>
      </c>
      <c r="B171" s="67" t="s">
        <v>535</v>
      </c>
      <c r="C171" s="68" t="n">
        <v>0.038</v>
      </c>
      <c r="D171" s="68" t="n">
        <v>0.066</v>
      </c>
      <c r="E171" s="67" t="s">
        <v>244</v>
      </c>
      <c r="F171" s="69" t="s">
        <v>538</v>
      </c>
    </row>
    <row r="172" customFormat="false" ht="16.5" hidden="false" customHeight="true" outlineLevel="0" collapsed="false">
      <c r="A172" s="64" t="s">
        <v>539</v>
      </c>
      <c r="B172" s="64" t="s">
        <v>540</v>
      </c>
      <c r="C172" s="65" t="n">
        <v>0.038</v>
      </c>
      <c r="D172" s="65" t="n">
        <v>1.364</v>
      </c>
      <c r="E172" s="64" t="s">
        <v>240</v>
      </c>
      <c r="F172" s="66" t="s">
        <v>541</v>
      </c>
    </row>
    <row r="173" customFormat="false" ht="16.5" hidden="false" customHeight="true" outlineLevel="0" collapsed="false">
      <c r="A173" s="67" t="s">
        <v>542</v>
      </c>
      <c r="B173" s="67" t="s">
        <v>543</v>
      </c>
      <c r="C173" s="68" t="n">
        <v>0.038</v>
      </c>
      <c r="D173" s="68" t="n">
        <v>1.364</v>
      </c>
      <c r="E173" s="67" t="s">
        <v>240</v>
      </c>
      <c r="F173" s="69" t="s">
        <v>544</v>
      </c>
    </row>
    <row r="174" customFormat="false" ht="16.5" hidden="false" customHeight="true" outlineLevel="0" collapsed="false">
      <c r="A174" s="64" t="s">
        <v>545</v>
      </c>
      <c r="B174" s="64" t="s">
        <v>546</v>
      </c>
      <c r="C174" s="65" t="n">
        <v>0.071</v>
      </c>
      <c r="D174" s="65" t="n">
        <v>1.397</v>
      </c>
      <c r="E174" s="64" t="s">
        <v>240</v>
      </c>
      <c r="F174" s="66" t="s">
        <v>547</v>
      </c>
    </row>
    <row r="175" customFormat="false" ht="16.5" hidden="false" customHeight="true" outlineLevel="0" collapsed="false">
      <c r="A175" s="67" t="s">
        <v>545</v>
      </c>
      <c r="B175" s="67" t="s">
        <v>546</v>
      </c>
      <c r="C175" s="68" t="n">
        <v>0.071</v>
      </c>
      <c r="D175" s="68" t="n">
        <v>0.508</v>
      </c>
      <c r="E175" s="67" t="s">
        <v>242</v>
      </c>
      <c r="F175" s="69" t="s">
        <v>548</v>
      </c>
    </row>
    <row r="176" customFormat="false" ht="16.5" hidden="false" customHeight="true" outlineLevel="0" collapsed="false">
      <c r="A176" s="64" t="s">
        <v>545</v>
      </c>
      <c r="B176" s="64" t="s">
        <v>546</v>
      </c>
      <c r="C176" s="65" t="n">
        <v>0.071</v>
      </c>
      <c r="D176" s="65" t="n">
        <v>0.099</v>
      </c>
      <c r="E176" s="64" t="s">
        <v>244</v>
      </c>
      <c r="F176" s="66" t="s">
        <v>549</v>
      </c>
    </row>
    <row r="177" customFormat="false" ht="16.5" hidden="false" customHeight="true" outlineLevel="0" collapsed="false">
      <c r="A177" s="67" t="s">
        <v>550</v>
      </c>
      <c r="B177" s="67" t="s">
        <v>551</v>
      </c>
      <c r="C177" s="68" t="n">
        <v>0.071</v>
      </c>
      <c r="D177" s="68" t="n">
        <v>1.397</v>
      </c>
      <c r="E177" s="67" t="s">
        <v>240</v>
      </c>
      <c r="F177" s="69" t="s">
        <v>552</v>
      </c>
    </row>
    <row r="178" customFormat="false" ht="16.5" hidden="false" customHeight="true" outlineLevel="0" collapsed="false">
      <c r="A178" s="64" t="s">
        <v>553</v>
      </c>
      <c r="B178" s="64" t="s">
        <v>554</v>
      </c>
      <c r="C178" s="65" t="n">
        <v>0.071</v>
      </c>
      <c r="D178" s="65" t="n">
        <v>1.397</v>
      </c>
      <c r="E178" s="64" t="s">
        <v>240</v>
      </c>
      <c r="F178" s="66" t="s">
        <v>555</v>
      </c>
    </row>
    <row r="179" customFormat="false" ht="16.5" hidden="false" customHeight="true" outlineLevel="0" collapsed="false">
      <c r="A179" s="67" t="s">
        <v>556</v>
      </c>
      <c r="B179" s="67" t="s">
        <v>557</v>
      </c>
      <c r="C179" s="68" t="n">
        <v>0.109</v>
      </c>
      <c r="D179" s="68" t="n">
        <v>1.225</v>
      </c>
      <c r="E179" s="67" t="s">
        <v>134</v>
      </c>
      <c r="F179" s="69" t="s">
        <v>558</v>
      </c>
    </row>
    <row r="180" customFormat="false" ht="16.5" hidden="false" customHeight="true" outlineLevel="0" collapsed="false">
      <c r="A180" s="64" t="s">
        <v>559</v>
      </c>
      <c r="B180" s="64" t="s">
        <v>560</v>
      </c>
      <c r="C180" s="65" t="n">
        <v>0.109</v>
      </c>
      <c r="D180" s="65" t="n">
        <v>1.225</v>
      </c>
      <c r="E180" s="64" t="s">
        <v>134</v>
      </c>
      <c r="F180" s="66" t="s">
        <v>561</v>
      </c>
    </row>
    <row r="181" customFormat="false" ht="16.5" hidden="false" customHeight="true" outlineLevel="0" collapsed="false">
      <c r="A181" s="67" t="s">
        <v>562</v>
      </c>
      <c r="B181" s="67" t="s">
        <v>563</v>
      </c>
      <c r="C181" s="68" t="n">
        <v>0.109</v>
      </c>
      <c r="D181" s="68" t="n">
        <v>1.225</v>
      </c>
      <c r="E181" s="67" t="s">
        <v>134</v>
      </c>
      <c r="F181" s="69" t="s">
        <v>564</v>
      </c>
    </row>
    <row r="182" customFormat="false" ht="16.5" hidden="false" customHeight="true" outlineLevel="0" collapsed="false">
      <c r="A182" s="64" t="s">
        <v>565</v>
      </c>
      <c r="B182" s="64" t="s">
        <v>566</v>
      </c>
      <c r="C182" s="65" t="n">
        <v>0.109</v>
      </c>
      <c r="D182" s="65" t="n">
        <v>1.225</v>
      </c>
      <c r="E182" s="64" t="s">
        <v>134</v>
      </c>
      <c r="F182" s="66" t="s">
        <v>567</v>
      </c>
    </row>
    <row r="183" customFormat="false" ht="16.5" hidden="false" customHeight="true" outlineLevel="0" collapsed="false">
      <c r="A183" s="67" t="s">
        <v>568</v>
      </c>
      <c r="B183" s="67" t="s">
        <v>569</v>
      </c>
      <c r="C183" s="68" t="n">
        <v>0.109</v>
      </c>
      <c r="D183" s="68" t="n">
        <v>1.225</v>
      </c>
      <c r="E183" s="67" t="s">
        <v>134</v>
      </c>
      <c r="F183" s="69" t="s">
        <v>570</v>
      </c>
    </row>
    <row r="184" customFormat="false" ht="16.5" hidden="false" customHeight="true" outlineLevel="0" collapsed="false">
      <c r="A184" s="64" t="s">
        <v>571</v>
      </c>
      <c r="B184" s="64" t="s">
        <v>572</v>
      </c>
      <c r="C184" s="65" t="n">
        <v>0.109</v>
      </c>
      <c r="D184" s="65" t="n">
        <v>1.225</v>
      </c>
      <c r="E184" s="64" t="s">
        <v>134</v>
      </c>
      <c r="F184" s="66" t="s">
        <v>573</v>
      </c>
    </row>
    <row r="185" customFormat="false" ht="16.5" hidden="false" customHeight="true" outlineLevel="0" collapsed="false">
      <c r="A185" s="67" t="s">
        <v>574</v>
      </c>
      <c r="B185" s="67" t="s">
        <v>575</v>
      </c>
      <c r="C185" s="68" t="n">
        <v>0.109</v>
      </c>
      <c r="D185" s="68" t="n">
        <v>1.225</v>
      </c>
      <c r="E185" s="67" t="s">
        <v>134</v>
      </c>
      <c r="F185" s="69" t="s">
        <v>576</v>
      </c>
    </row>
    <row r="186" customFormat="false" ht="16.5" hidden="false" customHeight="true" outlineLevel="0" collapsed="false">
      <c r="A186" s="64" t="s">
        <v>577</v>
      </c>
      <c r="B186" s="64" t="s">
        <v>578</v>
      </c>
      <c r="C186" s="65" t="n">
        <v>0.109</v>
      </c>
      <c r="D186" s="65" t="n">
        <v>1.225</v>
      </c>
      <c r="E186" s="64" t="s">
        <v>134</v>
      </c>
      <c r="F186" s="66" t="s">
        <v>579</v>
      </c>
    </row>
    <row r="187" customFormat="false" ht="16.5" hidden="false" customHeight="true" outlineLevel="0" collapsed="false">
      <c r="A187" s="67" t="s">
        <v>580</v>
      </c>
      <c r="B187" s="67" t="s">
        <v>581</v>
      </c>
      <c r="C187" s="68" t="n">
        <v>0.303</v>
      </c>
      <c r="D187" s="68" t="n">
        <v>1.419</v>
      </c>
      <c r="E187" s="67" t="s">
        <v>134</v>
      </c>
      <c r="F187" s="69" t="s">
        <v>582</v>
      </c>
    </row>
    <row r="188" customFormat="false" ht="16.5" hidden="false" customHeight="true" outlineLevel="0" collapsed="false">
      <c r="A188" s="64" t="s">
        <v>583</v>
      </c>
      <c r="B188" s="64" t="s">
        <v>584</v>
      </c>
      <c r="C188" s="65" t="n">
        <v>0.303</v>
      </c>
      <c r="D188" s="65" t="n">
        <v>1.419</v>
      </c>
      <c r="E188" s="64" t="s">
        <v>134</v>
      </c>
      <c r="F188" s="66" t="s">
        <v>585</v>
      </c>
    </row>
    <row r="189" customFormat="false" ht="16.5" hidden="false" customHeight="true" outlineLevel="0" collapsed="false">
      <c r="A189" s="67" t="s">
        <v>586</v>
      </c>
      <c r="B189" s="67" t="s">
        <v>587</v>
      </c>
      <c r="C189" s="68" t="n">
        <v>0.109</v>
      </c>
      <c r="D189" s="68" t="n">
        <v>1.225</v>
      </c>
      <c r="E189" s="67" t="s">
        <v>134</v>
      </c>
      <c r="F189" s="69" t="s">
        <v>588</v>
      </c>
    </row>
    <row r="190" customFormat="false" ht="16.5" hidden="false" customHeight="true" outlineLevel="0" collapsed="false">
      <c r="A190" s="64" t="s">
        <v>589</v>
      </c>
      <c r="B190" s="64" t="s">
        <v>590</v>
      </c>
      <c r="C190" s="65" t="n">
        <v>0.109</v>
      </c>
      <c r="D190" s="65" t="n">
        <v>1.225</v>
      </c>
      <c r="E190" s="64" t="s">
        <v>134</v>
      </c>
      <c r="F190" s="66" t="s">
        <v>591</v>
      </c>
    </row>
    <row r="191" customFormat="false" ht="16.5" hidden="false" customHeight="true" outlineLevel="0" collapsed="false">
      <c r="A191" s="67" t="s">
        <v>592</v>
      </c>
      <c r="B191" s="67" t="s">
        <v>593</v>
      </c>
      <c r="C191" s="68" t="n">
        <v>0.109</v>
      </c>
      <c r="D191" s="68" t="n">
        <v>1.225</v>
      </c>
      <c r="E191" s="67" t="s">
        <v>134</v>
      </c>
      <c r="F191" s="69" t="s">
        <v>594</v>
      </c>
    </row>
    <row r="192" customFormat="false" ht="16.5" hidden="false" customHeight="true" outlineLevel="0" collapsed="false">
      <c r="A192" s="64" t="s">
        <v>595</v>
      </c>
      <c r="B192" s="64" t="s">
        <v>596</v>
      </c>
      <c r="C192" s="65" t="n">
        <v>0.109</v>
      </c>
      <c r="D192" s="65" t="n">
        <v>1.613</v>
      </c>
      <c r="E192" s="64" t="s">
        <v>240</v>
      </c>
      <c r="F192" s="66" t="s">
        <v>597</v>
      </c>
    </row>
    <row r="193" customFormat="false" ht="16.5" hidden="false" customHeight="true" outlineLevel="0" collapsed="false">
      <c r="A193" s="67" t="s">
        <v>595</v>
      </c>
      <c r="B193" s="67" t="s">
        <v>596</v>
      </c>
      <c r="C193" s="68" t="n">
        <v>0.109</v>
      </c>
      <c r="D193" s="68" t="n">
        <v>0.788</v>
      </c>
      <c r="E193" s="67" t="s">
        <v>242</v>
      </c>
      <c r="F193" s="69" t="s">
        <v>598</v>
      </c>
    </row>
    <row r="194" customFormat="false" ht="16.5" hidden="false" customHeight="true" outlineLevel="0" collapsed="false">
      <c r="A194" s="64" t="s">
        <v>595</v>
      </c>
      <c r="B194" s="64" t="s">
        <v>596</v>
      </c>
      <c r="C194" s="65" t="n">
        <v>0.109</v>
      </c>
      <c r="D194" s="65" t="n">
        <v>0.446</v>
      </c>
      <c r="E194" s="64" t="s">
        <v>244</v>
      </c>
      <c r="F194" s="66" t="s">
        <v>599</v>
      </c>
    </row>
    <row r="195" customFormat="false" ht="16.5" hidden="false" customHeight="true" outlineLevel="0" collapsed="false">
      <c r="A195" s="67" t="s">
        <v>600</v>
      </c>
      <c r="B195" s="67" t="s">
        <v>601</v>
      </c>
      <c r="C195" s="68" t="n">
        <v>0.109</v>
      </c>
      <c r="D195" s="68" t="n">
        <v>1.613</v>
      </c>
      <c r="E195" s="67" t="s">
        <v>240</v>
      </c>
      <c r="F195" s="69" t="s">
        <v>602</v>
      </c>
    </row>
    <row r="196" customFormat="false" ht="16.5" hidden="false" customHeight="true" outlineLevel="0" collapsed="false">
      <c r="A196" s="64" t="s">
        <v>603</v>
      </c>
      <c r="B196" s="64" t="s">
        <v>604</v>
      </c>
      <c r="C196" s="65" t="n">
        <v>0.109</v>
      </c>
      <c r="D196" s="65" t="n">
        <v>1.613</v>
      </c>
      <c r="E196" s="64" t="s">
        <v>240</v>
      </c>
      <c r="F196" s="66" t="s">
        <v>605</v>
      </c>
    </row>
    <row r="197" customFormat="false" ht="16.5" hidden="false" customHeight="true" outlineLevel="0" collapsed="false">
      <c r="A197" s="67" t="s">
        <v>603</v>
      </c>
      <c r="B197" s="67" t="s">
        <v>604</v>
      </c>
      <c r="C197" s="68" t="n">
        <v>0.109</v>
      </c>
      <c r="D197" s="68" t="n">
        <v>0.788</v>
      </c>
      <c r="E197" s="67" t="s">
        <v>242</v>
      </c>
      <c r="F197" s="69" t="s">
        <v>606</v>
      </c>
    </row>
    <row r="198" customFormat="false" ht="16.5" hidden="false" customHeight="true" outlineLevel="0" collapsed="false">
      <c r="A198" s="64" t="s">
        <v>603</v>
      </c>
      <c r="B198" s="64" t="s">
        <v>604</v>
      </c>
      <c r="C198" s="65" t="n">
        <v>0.109</v>
      </c>
      <c r="D198" s="65" t="n">
        <v>0.446</v>
      </c>
      <c r="E198" s="64" t="s">
        <v>244</v>
      </c>
      <c r="F198" s="66" t="s">
        <v>607</v>
      </c>
    </row>
    <row r="199" customFormat="false" ht="16.5" hidden="false" customHeight="true" outlineLevel="0" collapsed="false">
      <c r="A199" s="67" t="s">
        <v>608</v>
      </c>
      <c r="B199" s="67" t="s">
        <v>609</v>
      </c>
      <c r="C199" s="68" t="n">
        <v>0.109</v>
      </c>
      <c r="D199" s="68" t="n">
        <v>1.613</v>
      </c>
      <c r="E199" s="67" t="s">
        <v>240</v>
      </c>
      <c r="F199" s="69" t="s">
        <v>610</v>
      </c>
    </row>
    <row r="200" customFormat="false" ht="16.5" hidden="false" customHeight="true" outlineLevel="0" collapsed="false">
      <c r="A200" s="64" t="s">
        <v>611</v>
      </c>
      <c r="B200" s="64" t="s">
        <v>612</v>
      </c>
      <c r="C200" s="65" t="n">
        <v>0.109</v>
      </c>
      <c r="D200" s="65" t="n">
        <v>1.613</v>
      </c>
      <c r="E200" s="64" t="s">
        <v>240</v>
      </c>
      <c r="F200" s="66" t="s">
        <v>613</v>
      </c>
    </row>
    <row r="201" customFormat="false" ht="16.5" hidden="false" customHeight="true" outlineLevel="0" collapsed="false">
      <c r="A201" s="67" t="s">
        <v>611</v>
      </c>
      <c r="B201" s="67" t="s">
        <v>612</v>
      </c>
      <c r="C201" s="68" t="n">
        <v>0.109</v>
      </c>
      <c r="D201" s="68" t="n">
        <v>0.788</v>
      </c>
      <c r="E201" s="67" t="s">
        <v>242</v>
      </c>
      <c r="F201" s="69" t="s">
        <v>614</v>
      </c>
    </row>
    <row r="202" customFormat="false" ht="16.5" hidden="false" customHeight="true" outlineLevel="0" collapsed="false">
      <c r="A202" s="64" t="s">
        <v>611</v>
      </c>
      <c r="B202" s="64" t="s">
        <v>612</v>
      </c>
      <c r="C202" s="65" t="n">
        <v>0.109</v>
      </c>
      <c r="D202" s="65" t="n">
        <v>0.446</v>
      </c>
      <c r="E202" s="64" t="s">
        <v>244</v>
      </c>
      <c r="F202" s="66" t="s">
        <v>615</v>
      </c>
    </row>
    <row r="203" customFormat="false" ht="16.5" hidden="false" customHeight="true" outlineLevel="0" collapsed="false">
      <c r="A203" s="67" t="s">
        <v>616</v>
      </c>
      <c r="B203" s="67" t="s">
        <v>617</v>
      </c>
      <c r="C203" s="68" t="n">
        <v>0.109</v>
      </c>
      <c r="D203" s="68" t="n">
        <v>1.613</v>
      </c>
      <c r="E203" s="67" t="s">
        <v>240</v>
      </c>
      <c r="F203" s="69" t="s">
        <v>618</v>
      </c>
    </row>
    <row r="204" customFormat="false" ht="16.5" hidden="false" customHeight="true" outlineLevel="0" collapsed="false">
      <c r="A204" s="64" t="s">
        <v>616</v>
      </c>
      <c r="B204" s="64" t="s">
        <v>617</v>
      </c>
      <c r="C204" s="65" t="n">
        <v>0.109</v>
      </c>
      <c r="D204" s="65" t="n">
        <v>0.788</v>
      </c>
      <c r="E204" s="64" t="s">
        <v>242</v>
      </c>
      <c r="F204" s="66" t="s">
        <v>619</v>
      </c>
    </row>
    <row r="205" customFormat="false" ht="16.5" hidden="false" customHeight="true" outlineLevel="0" collapsed="false">
      <c r="A205" s="67" t="s">
        <v>616</v>
      </c>
      <c r="B205" s="67" t="s">
        <v>617</v>
      </c>
      <c r="C205" s="68" t="n">
        <v>0.109</v>
      </c>
      <c r="D205" s="68" t="n">
        <v>0.446</v>
      </c>
      <c r="E205" s="67" t="s">
        <v>244</v>
      </c>
      <c r="F205" s="69" t="s">
        <v>620</v>
      </c>
    </row>
    <row r="206" customFormat="false" ht="16.5" hidden="false" customHeight="true" outlineLevel="0" collapsed="false">
      <c r="A206" s="64" t="s">
        <v>621</v>
      </c>
      <c r="B206" s="64" t="s">
        <v>622</v>
      </c>
      <c r="C206" s="65" t="n">
        <v>0.303</v>
      </c>
      <c r="D206" s="65" t="n">
        <v>1.807</v>
      </c>
      <c r="E206" s="64" t="s">
        <v>240</v>
      </c>
      <c r="F206" s="66" t="s">
        <v>623</v>
      </c>
    </row>
    <row r="207" customFormat="false" ht="16.5" hidden="false" customHeight="true" outlineLevel="0" collapsed="false">
      <c r="A207" s="67" t="s">
        <v>621</v>
      </c>
      <c r="B207" s="67" t="s">
        <v>622</v>
      </c>
      <c r="C207" s="68" t="n">
        <v>0.303</v>
      </c>
      <c r="D207" s="68" t="n">
        <v>0.982</v>
      </c>
      <c r="E207" s="67" t="s">
        <v>242</v>
      </c>
      <c r="F207" s="69" t="s">
        <v>624</v>
      </c>
    </row>
    <row r="208" customFormat="false" ht="16.5" hidden="false" customHeight="true" outlineLevel="0" collapsed="false">
      <c r="A208" s="64" t="s">
        <v>625</v>
      </c>
      <c r="B208" s="64" t="s">
        <v>626</v>
      </c>
      <c r="C208" s="65" t="n">
        <v>0.109</v>
      </c>
      <c r="D208" s="65" t="n">
        <v>1.613</v>
      </c>
      <c r="E208" s="64" t="s">
        <v>240</v>
      </c>
      <c r="F208" s="66" t="s">
        <v>627</v>
      </c>
    </row>
    <row r="209" customFormat="false" ht="16.5" hidden="false" customHeight="true" outlineLevel="0" collapsed="false">
      <c r="A209" s="67" t="s">
        <v>628</v>
      </c>
      <c r="B209" s="67" t="s">
        <v>629</v>
      </c>
      <c r="C209" s="68" t="n">
        <v>0.109</v>
      </c>
      <c r="D209" s="68" t="n">
        <v>1.613</v>
      </c>
      <c r="E209" s="67" t="s">
        <v>240</v>
      </c>
      <c r="F209" s="69" t="s">
        <v>630</v>
      </c>
    </row>
    <row r="210" customFormat="false" ht="16.5" hidden="false" customHeight="true" outlineLevel="0" collapsed="false">
      <c r="A210" s="64" t="s">
        <v>631</v>
      </c>
      <c r="B210" s="64" t="s">
        <v>632</v>
      </c>
      <c r="C210" s="65" t="n">
        <v>0.109</v>
      </c>
      <c r="D210" s="65" t="n">
        <v>1.613</v>
      </c>
      <c r="E210" s="64" t="s">
        <v>240</v>
      </c>
      <c r="F210" s="66" t="s">
        <v>633</v>
      </c>
    </row>
    <row r="211" customFormat="false" ht="16.5" hidden="false" customHeight="true" outlineLevel="0" collapsed="false">
      <c r="A211" s="67" t="s">
        <v>634</v>
      </c>
      <c r="B211" s="67" t="s">
        <v>635</v>
      </c>
      <c r="C211" s="68" t="n">
        <v>0.109</v>
      </c>
      <c r="D211" s="68" t="n">
        <v>1.613</v>
      </c>
      <c r="E211" s="67" t="s">
        <v>240</v>
      </c>
      <c r="F211" s="69" t="s">
        <v>636</v>
      </c>
    </row>
    <row r="212" customFormat="false" ht="16.5" hidden="false" customHeight="true" outlineLevel="0" collapsed="false">
      <c r="A212" s="64" t="s">
        <v>637</v>
      </c>
      <c r="B212" s="64" t="s">
        <v>638</v>
      </c>
      <c r="C212" s="65" t="n">
        <v>0.073</v>
      </c>
      <c r="D212" s="65" t="n">
        <v>1.779</v>
      </c>
      <c r="E212" s="64" t="s">
        <v>240</v>
      </c>
      <c r="F212" s="66" t="s">
        <v>639</v>
      </c>
    </row>
    <row r="213" customFormat="false" ht="16.5" hidden="false" customHeight="true" outlineLevel="0" collapsed="false">
      <c r="A213" s="67" t="s">
        <v>640</v>
      </c>
      <c r="B213" s="67" t="s">
        <v>641</v>
      </c>
      <c r="C213" s="68" t="n">
        <v>0.073</v>
      </c>
      <c r="D213" s="68" t="n">
        <v>1.399</v>
      </c>
      <c r="E213" s="67" t="s">
        <v>240</v>
      </c>
      <c r="F213" s="69" t="s">
        <v>642</v>
      </c>
    </row>
    <row r="214" customFormat="false" ht="16.5" hidden="false" customHeight="true" outlineLevel="0" collapsed="false">
      <c r="A214" s="64" t="s">
        <v>643</v>
      </c>
      <c r="B214" s="64" t="s">
        <v>644</v>
      </c>
      <c r="C214" s="65" t="n">
        <v>0.109</v>
      </c>
      <c r="D214" s="65" t="n">
        <v>1.488</v>
      </c>
      <c r="E214" s="64" t="s">
        <v>240</v>
      </c>
      <c r="F214" s="66" t="s">
        <v>645</v>
      </c>
    </row>
    <row r="215" customFormat="false" ht="16.5" hidden="false" customHeight="true" outlineLevel="0" collapsed="false">
      <c r="A215" s="67" t="s">
        <v>646</v>
      </c>
      <c r="B215" s="67" t="s">
        <v>647</v>
      </c>
      <c r="C215" s="68" t="n">
        <v>0.073</v>
      </c>
      <c r="D215" s="68" t="n">
        <v>1.577</v>
      </c>
      <c r="E215" s="67" t="s">
        <v>240</v>
      </c>
      <c r="F215" s="69" t="s">
        <v>648</v>
      </c>
    </row>
    <row r="216" customFormat="false" ht="16.5" hidden="false" customHeight="true" outlineLevel="0" collapsed="false">
      <c r="A216" s="64" t="s">
        <v>646</v>
      </c>
      <c r="B216" s="64" t="s">
        <v>647</v>
      </c>
      <c r="C216" s="65" t="n">
        <v>0.073</v>
      </c>
      <c r="D216" s="65" t="n">
        <v>0.752</v>
      </c>
      <c r="E216" s="64" t="s">
        <v>242</v>
      </c>
      <c r="F216" s="66" t="s">
        <v>649</v>
      </c>
    </row>
    <row r="217" customFormat="false" ht="16.5" hidden="false" customHeight="true" outlineLevel="0" collapsed="false">
      <c r="A217" s="67" t="s">
        <v>646</v>
      </c>
      <c r="B217" s="67" t="s">
        <v>647</v>
      </c>
      <c r="C217" s="68" t="n">
        <v>0.073</v>
      </c>
      <c r="D217" s="68" t="n">
        <v>0.41</v>
      </c>
      <c r="E217" s="67" t="s">
        <v>244</v>
      </c>
      <c r="F217" s="69" t="s">
        <v>650</v>
      </c>
    </row>
    <row r="218" customFormat="false" ht="16.5" hidden="false" customHeight="true" outlineLevel="0" collapsed="false">
      <c r="A218" s="64" t="s">
        <v>651</v>
      </c>
      <c r="B218" s="64" t="s">
        <v>652</v>
      </c>
      <c r="C218" s="65" t="n">
        <v>0.109</v>
      </c>
      <c r="D218" s="65" t="n">
        <v>1.673</v>
      </c>
      <c r="E218" s="64" t="s">
        <v>240</v>
      </c>
      <c r="F218" s="66" t="s">
        <v>653</v>
      </c>
    </row>
    <row r="219" customFormat="false" ht="16.5" hidden="false" customHeight="true" outlineLevel="0" collapsed="false">
      <c r="A219" s="67" t="s">
        <v>651</v>
      </c>
      <c r="B219" s="67" t="s">
        <v>652</v>
      </c>
      <c r="C219" s="68" t="n">
        <v>0.109</v>
      </c>
      <c r="D219" s="68" t="n">
        <v>0.815</v>
      </c>
      <c r="E219" s="67" t="s">
        <v>242</v>
      </c>
      <c r="F219" s="69" t="s">
        <v>654</v>
      </c>
    </row>
    <row r="220" customFormat="false" ht="16.5" hidden="false" customHeight="true" outlineLevel="0" collapsed="false">
      <c r="A220" s="64" t="s">
        <v>651</v>
      </c>
      <c r="B220" s="64" t="s">
        <v>652</v>
      </c>
      <c r="C220" s="65" t="n">
        <v>0.109</v>
      </c>
      <c r="D220" s="65" t="n">
        <v>0.46</v>
      </c>
      <c r="E220" s="64" t="s">
        <v>244</v>
      </c>
      <c r="F220" s="66" t="s">
        <v>655</v>
      </c>
    </row>
    <row r="221" customFormat="false" ht="16.5" hidden="false" customHeight="true" outlineLevel="0" collapsed="false">
      <c r="A221" s="67" t="s">
        <v>656</v>
      </c>
      <c r="B221" s="67" t="s">
        <v>657</v>
      </c>
      <c r="C221" s="68" t="n">
        <v>0.142</v>
      </c>
      <c r="D221" s="68" t="n">
        <v>1.706</v>
      </c>
      <c r="E221" s="67" t="s">
        <v>240</v>
      </c>
      <c r="F221" s="69" t="s">
        <v>658</v>
      </c>
    </row>
    <row r="222" customFormat="false" ht="16.5" hidden="false" customHeight="true" outlineLevel="0" collapsed="false">
      <c r="A222" s="64" t="s">
        <v>659</v>
      </c>
      <c r="B222" s="64" t="s">
        <v>660</v>
      </c>
      <c r="C222" s="65" t="n">
        <v>0.142</v>
      </c>
      <c r="D222" s="65" t="n">
        <v>1.706</v>
      </c>
      <c r="E222" s="64" t="s">
        <v>240</v>
      </c>
      <c r="F222" s="66" t="s">
        <v>661</v>
      </c>
    </row>
    <row r="223" customFormat="false" ht="16.5" hidden="false" customHeight="true" outlineLevel="0" collapsed="false">
      <c r="A223" s="67" t="s">
        <v>662</v>
      </c>
      <c r="B223" s="67" t="s">
        <v>663</v>
      </c>
      <c r="C223" s="68" t="n">
        <v>0.079</v>
      </c>
      <c r="D223" s="68" t="n">
        <v>1.458</v>
      </c>
      <c r="E223" s="67" t="s">
        <v>240</v>
      </c>
      <c r="F223" s="69" t="s">
        <v>664</v>
      </c>
    </row>
    <row r="224" customFormat="false" ht="16.5" hidden="false" customHeight="true" outlineLevel="0" collapsed="false">
      <c r="A224" s="64" t="s">
        <v>662</v>
      </c>
      <c r="B224" s="64" t="s">
        <v>663</v>
      </c>
      <c r="C224" s="65" t="n">
        <v>0.079</v>
      </c>
      <c r="D224" s="65" t="n">
        <v>0.533</v>
      </c>
      <c r="E224" s="64" t="s">
        <v>242</v>
      </c>
      <c r="F224" s="66" t="s">
        <v>665</v>
      </c>
    </row>
    <row r="225" customFormat="false" ht="16.5" hidden="false" customHeight="true" outlineLevel="0" collapsed="false">
      <c r="A225" s="67" t="s">
        <v>662</v>
      </c>
      <c r="B225" s="67" t="s">
        <v>663</v>
      </c>
      <c r="C225" s="68" t="n">
        <v>0.079</v>
      </c>
      <c r="D225" s="68" t="n">
        <v>0.108</v>
      </c>
      <c r="E225" s="67" t="s">
        <v>244</v>
      </c>
      <c r="F225" s="69" t="s">
        <v>666</v>
      </c>
    </row>
    <row r="226" customFormat="false" ht="16.5" hidden="false" customHeight="true" outlineLevel="0" collapsed="false">
      <c r="A226" s="64" t="s">
        <v>667</v>
      </c>
      <c r="B226" s="64" t="s">
        <v>668</v>
      </c>
      <c r="C226" s="65" t="n">
        <v>0.079</v>
      </c>
      <c r="D226" s="65" t="n">
        <v>1.458</v>
      </c>
      <c r="E226" s="64" t="s">
        <v>240</v>
      </c>
      <c r="F226" s="66" t="s">
        <v>669</v>
      </c>
    </row>
    <row r="227" customFormat="false" ht="16.5" hidden="false" customHeight="true" outlineLevel="0" collapsed="false">
      <c r="A227" s="67" t="s">
        <v>670</v>
      </c>
      <c r="B227" s="67" t="s">
        <v>671</v>
      </c>
      <c r="C227" s="68" t="n">
        <v>0.057</v>
      </c>
      <c r="D227" s="68" t="n">
        <v>1.383</v>
      </c>
      <c r="E227" s="67" t="s">
        <v>240</v>
      </c>
      <c r="F227" s="69" t="s">
        <v>672</v>
      </c>
    </row>
    <row r="228" customFormat="false" ht="16.5" hidden="false" customHeight="true" outlineLevel="0" collapsed="false">
      <c r="A228" s="64" t="s">
        <v>670</v>
      </c>
      <c r="B228" s="64" t="s">
        <v>671</v>
      </c>
      <c r="C228" s="65" t="n">
        <v>0.057</v>
      </c>
      <c r="D228" s="65" t="n">
        <v>0.494</v>
      </c>
      <c r="E228" s="64" t="s">
        <v>242</v>
      </c>
      <c r="F228" s="66" t="s">
        <v>673</v>
      </c>
    </row>
    <row r="229" customFormat="false" ht="16.5" hidden="false" customHeight="true" outlineLevel="0" collapsed="false">
      <c r="A229" s="67" t="s">
        <v>674</v>
      </c>
      <c r="B229" s="67" t="s">
        <v>675</v>
      </c>
      <c r="C229" s="68" t="n">
        <v>0.057</v>
      </c>
      <c r="D229" s="68" t="n">
        <v>1.383</v>
      </c>
      <c r="E229" s="67" t="s">
        <v>240</v>
      </c>
      <c r="F229" s="69" t="s">
        <v>676</v>
      </c>
    </row>
    <row r="230" customFormat="false" ht="16.5" hidden="false" customHeight="true" outlineLevel="0" collapsed="false">
      <c r="A230" s="64" t="s">
        <v>677</v>
      </c>
      <c r="B230" s="64" t="s">
        <v>678</v>
      </c>
      <c r="C230" s="65" t="n">
        <v>0.057</v>
      </c>
      <c r="D230" s="65" t="n">
        <v>1.383</v>
      </c>
      <c r="E230" s="64" t="s">
        <v>240</v>
      </c>
      <c r="F230" s="66" t="s">
        <v>679</v>
      </c>
    </row>
    <row r="231" customFormat="false" ht="16.5" hidden="false" customHeight="true" outlineLevel="0" collapsed="false">
      <c r="A231" s="67" t="s">
        <v>680</v>
      </c>
      <c r="B231" s="67" t="s">
        <v>681</v>
      </c>
      <c r="C231" s="68" t="n">
        <v>0.163</v>
      </c>
      <c r="D231" s="68" t="n">
        <v>1.484</v>
      </c>
      <c r="E231" s="67" t="s">
        <v>134</v>
      </c>
      <c r="F231" s="69" t="s">
        <v>682</v>
      </c>
    </row>
    <row r="232" customFormat="false" ht="16.5" hidden="false" customHeight="true" outlineLevel="0" collapsed="false">
      <c r="A232" s="64" t="s">
        <v>683</v>
      </c>
      <c r="B232" s="64" t="s">
        <v>684</v>
      </c>
      <c r="C232" s="65" t="n">
        <v>0.163</v>
      </c>
      <c r="D232" s="65" t="n">
        <v>1.484</v>
      </c>
      <c r="E232" s="64" t="s">
        <v>134</v>
      </c>
      <c r="F232" s="66" t="s">
        <v>685</v>
      </c>
    </row>
    <row r="233" customFormat="false" ht="16.5" hidden="false" customHeight="true" outlineLevel="0" collapsed="false">
      <c r="A233" s="67" t="s">
        <v>686</v>
      </c>
      <c r="B233" s="67" t="s">
        <v>687</v>
      </c>
      <c r="C233" s="68" t="n">
        <v>0.057</v>
      </c>
      <c r="D233" s="68" t="n">
        <v>1.383</v>
      </c>
      <c r="E233" s="67" t="s">
        <v>240</v>
      </c>
      <c r="F233" s="69" t="s">
        <v>688</v>
      </c>
    </row>
    <row r="234" customFormat="false" ht="16.5" hidden="false" customHeight="true" outlineLevel="0" collapsed="false">
      <c r="A234" s="64" t="s">
        <v>686</v>
      </c>
      <c r="B234" s="64" t="s">
        <v>687</v>
      </c>
      <c r="C234" s="65" t="n">
        <v>0.057</v>
      </c>
      <c r="D234" s="65" t="n">
        <v>0.494</v>
      </c>
      <c r="E234" s="64" t="s">
        <v>242</v>
      </c>
      <c r="F234" s="66" t="s">
        <v>689</v>
      </c>
    </row>
    <row r="235" customFormat="false" ht="16.5" hidden="false" customHeight="true" outlineLevel="0" collapsed="false">
      <c r="A235" s="67" t="s">
        <v>686</v>
      </c>
      <c r="B235" s="67" t="s">
        <v>687</v>
      </c>
      <c r="C235" s="68" t="n">
        <v>0.057</v>
      </c>
      <c r="D235" s="68" t="n">
        <v>0.085</v>
      </c>
      <c r="E235" s="67" t="s">
        <v>244</v>
      </c>
      <c r="F235" s="69" t="s">
        <v>690</v>
      </c>
    </row>
    <row r="236" customFormat="false" ht="16.5" hidden="false" customHeight="true" outlineLevel="0" collapsed="false">
      <c r="A236" s="64" t="s">
        <v>691</v>
      </c>
      <c r="B236" s="64" t="s">
        <v>692</v>
      </c>
      <c r="C236" s="65" t="n">
        <v>0.057</v>
      </c>
      <c r="D236" s="65" t="n">
        <v>1.383</v>
      </c>
      <c r="E236" s="64" t="s">
        <v>240</v>
      </c>
      <c r="F236" s="66" t="s">
        <v>693</v>
      </c>
    </row>
    <row r="237" customFormat="false" ht="16.5" hidden="false" customHeight="true" outlineLevel="0" collapsed="false">
      <c r="A237" s="67" t="s">
        <v>694</v>
      </c>
      <c r="B237" s="67" t="s">
        <v>695</v>
      </c>
      <c r="C237" s="68" t="n">
        <v>0.057</v>
      </c>
      <c r="D237" s="68" t="n">
        <v>1.383</v>
      </c>
      <c r="E237" s="67" t="s">
        <v>240</v>
      </c>
      <c r="F237" s="69" t="s">
        <v>696</v>
      </c>
    </row>
    <row r="238" customFormat="false" ht="16.5" hidden="false" customHeight="true" outlineLevel="0" collapsed="false">
      <c r="A238" s="64" t="s">
        <v>697</v>
      </c>
      <c r="B238" s="64" t="s">
        <v>698</v>
      </c>
      <c r="C238" s="65" t="n">
        <v>0.057</v>
      </c>
      <c r="D238" s="65" t="n">
        <v>1.383</v>
      </c>
      <c r="E238" s="64" t="s">
        <v>240</v>
      </c>
      <c r="F238" s="66" t="s">
        <v>699</v>
      </c>
    </row>
    <row r="239" customFormat="false" ht="16.5" hidden="false" customHeight="true" outlineLevel="0" collapsed="false">
      <c r="A239" s="67" t="s">
        <v>700</v>
      </c>
      <c r="B239" s="67" t="s">
        <v>701</v>
      </c>
      <c r="C239" s="68" t="n">
        <v>0.057</v>
      </c>
      <c r="D239" s="68" t="n">
        <v>1.383</v>
      </c>
      <c r="E239" s="67" t="s">
        <v>240</v>
      </c>
      <c r="F239" s="69" t="s">
        <v>702</v>
      </c>
    </row>
    <row r="240" customFormat="false" ht="16.5" hidden="false" customHeight="true" outlineLevel="0" collapsed="false">
      <c r="A240" s="64" t="s">
        <v>703</v>
      </c>
      <c r="B240" s="64" t="s">
        <v>704</v>
      </c>
      <c r="C240" s="65" t="n">
        <v>0.057</v>
      </c>
      <c r="D240" s="65" t="n">
        <v>1.383</v>
      </c>
      <c r="E240" s="64" t="s">
        <v>240</v>
      </c>
      <c r="F240" s="66" t="s">
        <v>705</v>
      </c>
    </row>
    <row r="241" customFormat="false" ht="16.5" hidden="false" customHeight="true" outlineLevel="0" collapsed="false">
      <c r="A241" s="67" t="s">
        <v>703</v>
      </c>
      <c r="B241" s="67" t="s">
        <v>704</v>
      </c>
      <c r="C241" s="68" t="n">
        <v>0.057</v>
      </c>
      <c r="D241" s="68" t="n">
        <v>0.494</v>
      </c>
      <c r="E241" s="67" t="s">
        <v>242</v>
      </c>
      <c r="F241" s="69" t="s">
        <v>706</v>
      </c>
    </row>
    <row r="242" customFormat="false" ht="16.5" hidden="false" customHeight="true" outlineLevel="0" collapsed="false">
      <c r="A242" s="64" t="s">
        <v>703</v>
      </c>
      <c r="B242" s="64" t="s">
        <v>704</v>
      </c>
      <c r="C242" s="65" t="n">
        <v>0.057</v>
      </c>
      <c r="D242" s="65" t="n">
        <v>0.085</v>
      </c>
      <c r="E242" s="64" t="s">
        <v>244</v>
      </c>
      <c r="F242" s="66" t="s">
        <v>707</v>
      </c>
    </row>
    <row r="243" customFormat="false" ht="16.5" hidden="false" customHeight="true" outlineLevel="0" collapsed="false">
      <c r="A243" s="67" t="s">
        <v>708</v>
      </c>
      <c r="B243" s="67" t="s">
        <v>709</v>
      </c>
      <c r="C243" s="68" t="n">
        <v>0.057</v>
      </c>
      <c r="D243" s="68" t="n">
        <v>1.383</v>
      </c>
      <c r="E243" s="67" t="s">
        <v>240</v>
      </c>
      <c r="F243" s="69" t="s">
        <v>710</v>
      </c>
    </row>
    <row r="244" customFormat="false" ht="16.5" hidden="false" customHeight="true" outlineLevel="0" collapsed="false">
      <c r="A244" s="64" t="s">
        <v>711</v>
      </c>
      <c r="B244" s="64" t="s">
        <v>712</v>
      </c>
      <c r="C244" s="65" t="n">
        <v>0.057</v>
      </c>
      <c r="D244" s="65" t="n">
        <v>1.383</v>
      </c>
      <c r="E244" s="64" t="s">
        <v>240</v>
      </c>
      <c r="F244" s="66" t="s">
        <v>713</v>
      </c>
    </row>
    <row r="245" customFormat="false" ht="16.5" hidden="false" customHeight="true" outlineLevel="0" collapsed="false">
      <c r="A245" s="67" t="s">
        <v>714</v>
      </c>
      <c r="B245" s="67" t="s">
        <v>715</v>
      </c>
      <c r="C245" s="68" t="n">
        <v>0.057</v>
      </c>
      <c r="D245" s="68" t="n">
        <v>1.383</v>
      </c>
      <c r="E245" s="67" t="s">
        <v>240</v>
      </c>
      <c r="F245" s="69" t="s">
        <v>716</v>
      </c>
    </row>
    <row r="246" customFormat="false" ht="16.5" hidden="false" customHeight="true" outlineLevel="0" collapsed="false">
      <c r="A246" s="64" t="s">
        <v>714</v>
      </c>
      <c r="B246" s="64" t="s">
        <v>715</v>
      </c>
      <c r="C246" s="65" t="n">
        <v>0.057</v>
      </c>
      <c r="D246" s="65" t="n">
        <v>0.494</v>
      </c>
      <c r="E246" s="64" t="s">
        <v>242</v>
      </c>
      <c r="F246" s="66" t="s">
        <v>717</v>
      </c>
    </row>
    <row r="247" customFormat="false" ht="16.5" hidden="false" customHeight="true" outlineLevel="0" collapsed="false">
      <c r="A247" s="67" t="s">
        <v>714</v>
      </c>
      <c r="B247" s="67" t="s">
        <v>715</v>
      </c>
      <c r="C247" s="68" t="n">
        <v>0.057</v>
      </c>
      <c r="D247" s="68" t="n">
        <v>0.085</v>
      </c>
      <c r="E247" s="67" t="s">
        <v>244</v>
      </c>
      <c r="F247" s="69" t="s">
        <v>718</v>
      </c>
    </row>
    <row r="248" customFormat="false" ht="16.5" hidden="false" customHeight="true" outlineLevel="0" collapsed="false">
      <c r="A248" s="64" t="s">
        <v>719</v>
      </c>
      <c r="B248" s="64" t="s">
        <v>720</v>
      </c>
      <c r="C248" s="65" t="n">
        <v>0.057</v>
      </c>
      <c r="D248" s="65" t="n">
        <v>1.383</v>
      </c>
      <c r="E248" s="64" t="s">
        <v>240</v>
      </c>
      <c r="F248" s="66" t="s">
        <v>721</v>
      </c>
    </row>
    <row r="249" customFormat="false" ht="16.5" hidden="false" customHeight="true" outlineLevel="0" collapsed="false">
      <c r="A249" s="67" t="s">
        <v>722</v>
      </c>
      <c r="B249" s="67" t="s">
        <v>723</v>
      </c>
      <c r="C249" s="68" t="n">
        <v>0.057</v>
      </c>
      <c r="D249" s="68" t="n">
        <v>1.383</v>
      </c>
      <c r="E249" s="67" t="s">
        <v>240</v>
      </c>
      <c r="F249" s="69" t="s">
        <v>724</v>
      </c>
    </row>
    <row r="250" customFormat="false" ht="16.5" hidden="false" customHeight="true" outlineLevel="0" collapsed="false">
      <c r="A250" s="64" t="s">
        <v>725</v>
      </c>
      <c r="B250" s="64" t="s">
        <v>726</v>
      </c>
      <c r="C250" s="65" t="n">
        <v>0.057</v>
      </c>
      <c r="D250" s="65" t="n">
        <v>1.383</v>
      </c>
      <c r="E250" s="64" t="s">
        <v>240</v>
      </c>
      <c r="F250" s="66" t="s">
        <v>727</v>
      </c>
    </row>
    <row r="251" customFormat="false" ht="16.5" hidden="false" customHeight="true" outlineLevel="0" collapsed="false">
      <c r="A251" s="67" t="s">
        <v>728</v>
      </c>
      <c r="B251" s="67" t="s">
        <v>729</v>
      </c>
      <c r="C251" s="68" t="n">
        <v>0.057</v>
      </c>
      <c r="D251" s="68" t="n">
        <v>1.173</v>
      </c>
      <c r="E251" s="67" t="s">
        <v>134</v>
      </c>
      <c r="F251" s="69" t="s">
        <v>730</v>
      </c>
    </row>
    <row r="252" customFormat="false" ht="16.5" hidden="false" customHeight="true" outlineLevel="0" collapsed="false">
      <c r="A252" s="64" t="s">
        <v>731</v>
      </c>
      <c r="B252" s="64" t="s">
        <v>732</v>
      </c>
      <c r="C252" s="65" t="n">
        <v>0.057</v>
      </c>
      <c r="D252" s="65" t="n">
        <v>1.173</v>
      </c>
      <c r="E252" s="64" t="s">
        <v>134</v>
      </c>
      <c r="F252" s="66" t="s">
        <v>733</v>
      </c>
    </row>
    <row r="253" customFormat="false" ht="16.5" hidden="false" customHeight="true" outlineLevel="0" collapsed="false">
      <c r="A253" s="67" t="s">
        <v>734</v>
      </c>
      <c r="B253" s="67" t="s">
        <v>735</v>
      </c>
      <c r="C253" s="68" t="n">
        <v>0.057</v>
      </c>
      <c r="D253" s="68" t="n">
        <v>1.173</v>
      </c>
      <c r="E253" s="67" t="s">
        <v>134</v>
      </c>
      <c r="F253" s="69" t="s">
        <v>736</v>
      </c>
    </row>
    <row r="254" customFormat="false" ht="16.5" hidden="false" customHeight="true" outlineLevel="0" collapsed="false">
      <c r="A254" s="64" t="s">
        <v>737</v>
      </c>
      <c r="B254" s="64" t="s">
        <v>738</v>
      </c>
      <c r="C254" s="65" t="n">
        <v>0.057</v>
      </c>
      <c r="D254" s="65" t="n">
        <v>1.173</v>
      </c>
      <c r="E254" s="64" t="s">
        <v>134</v>
      </c>
      <c r="F254" s="66" t="s">
        <v>739</v>
      </c>
    </row>
    <row r="255" customFormat="false" ht="16.5" hidden="false" customHeight="true" outlineLevel="0" collapsed="false">
      <c r="A255" s="67" t="s">
        <v>740</v>
      </c>
      <c r="B255" s="67" t="s">
        <v>741</v>
      </c>
      <c r="C255" s="68" t="n">
        <v>0.057</v>
      </c>
      <c r="D255" s="68" t="n">
        <v>1.173</v>
      </c>
      <c r="E255" s="67" t="s">
        <v>134</v>
      </c>
      <c r="F255" s="69" t="s">
        <v>742</v>
      </c>
    </row>
    <row r="256" customFormat="false" ht="16.5" hidden="false" customHeight="true" outlineLevel="0" collapsed="false">
      <c r="A256" s="64" t="s">
        <v>743</v>
      </c>
      <c r="B256" s="64" t="s">
        <v>744</v>
      </c>
      <c r="C256" s="65" t="n">
        <v>0.057</v>
      </c>
      <c r="D256" s="65" t="n">
        <v>1.173</v>
      </c>
      <c r="E256" s="64" t="s">
        <v>134</v>
      </c>
      <c r="F256" s="66" t="s">
        <v>745</v>
      </c>
    </row>
    <row r="257" customFormat="false" ht="16.5" hidden="false" customHeight="true" outlineLevel="0" collapsed="false">
      <c r="A257" s="67" t="s">
        <v>746</v>
      </c>
      <c r="B257" s="67" t="s">
        <v>747</v>
      </c>
      <c r="C257" s="68" t="n">
        <v>0.057</v>
      </c>
      <c r="D257" s="68" t="n">
        <v>1.173</v>
      </c>
      <c r="E257" s="67" t="s">
        <v>134</v>
      </c>
      <c r="F257" s="69" t="s">
        <v>748</v>
      </c>
    </row>
    <row r="258" customFormat="false" ht="16.5" hidden="false" customHeight="true" outlineLevel="0" collapsed="false">
      <c r="A258" s="64" t="s">
        <v>749</v>
      </c>
      <c r="B258" s="64" t="s">
        <v>750</v>
      </c>
      <c r="C258" s="65" t="n">
        <v>0.057</v>
      </c>
      <c r="D258" s="65" t="n">
        <v>1.561</v>
      </c>
      <c r="E258" s="64" t="s">
        <v>240</v>
      </c>
      <c r="F258" s="66" t="s">
        <v>751</v>
      </c>
    </row>
    <row r="259" customFormat="false" ht="16.5" hidden="false" customHeight="true" outlineLevel="0" collapsed="false">
      <c r="A259" s="67" t="s">
        <v>752</v>
      </c>
      <c r="B259" s="67" t="s">
        <v>753</v>
      </c>
      <c r="C259" s="68" t="n">
        <v>0.057</v>
      </c>
      <c r="D259" s="68" t="n">
        <v>1.561</v>
      </c>
      <c r="E259" s="67" t="s">
        <v>240</v>
      </c>
      <c r="F259" s="69" t="s">
        <v>754</v>
      </c>
    </row>
    <row r="260" customFormat="false" ht="16.5" hidden="false" customHeight="true" outlineLevel="0" collapsed="false">
      <c r="A260" s="64" t="s">
        <v>752</v>
      </c>
      <c r="B260" s="64" t="s">
        <v>753</v>
      </c>
      <c r="C260" s="65" t="n">
        <v>0.057</v>
      </c>
      <c r="D260" s="65" t="n">
        <v>0.736</v>
      </c>
      <c r="E260" s="64" t="s">
        <v>242</v>
      </c>
      <c r="F260" s="66" t="s">
        <v>755</v>
      </c>
    </row>
    <row r="261" customFormat="false" ht="16.5" hidden="false" customHeight="true" outlineLevel="0" collapsed="false">
      <c r="A261" s="67" t="s">
        <v>756</v>
      </c>
      <c r="B261" s="67" t="s">
        <v>757</v>
      </c>
      <c r="C261" s="68" t="n">
        <v>0.057</v>
      </c>
      <c r="D261" s="68" t="n">
        <v>1.561</v>
      </c>
      <c r="E261" s="67" t="s">
        <v>240</v>
      </c>
      <c r="F261" s="69" t="s">
        <v>758</v>
      </c>
    </row>
    <row r="262" customFormat="false" ht="16.5" hidden="false" customHeight="true" outlineLevel="0" collapsed="false">
      <c r="A262" s="64" t="s">
        <v>759</v>
      </c>
      <c r="B262" s="64" t="s">
        <v>760</v>
      </c>
      <c r="C262" s="65" t="n">
        <v>0.057</v>
      </c>
      <c r="D262" s="65" t="n">
        <v>1.561</v>
      </c>
      <c r="E262" s="64" t="s">
        <v>240</v>
      </c>
      <c r="F262" s="66" t="s">
        <v>761</v>
      </c>
    </row>
    <row r="263" customFormat="false" ht="16.5" hidden="false" customHeight="true" outlineLevel="0" collapsed="false">
      <c r="A263" s="67" t="s">
        <v>759</v>
      </c>
      <c r="B263" s="67" t="s">
        <v>760</v>
      </c>
      <c r="C263" s="68" t="n">
        <v>0.057</v>
      </c>
      <c r="D263" s="68" t="n">
        <v>0.736</v>
      </c>
      <c r="E263" s="67" t="s">
        <v>242</v>
      </c>
      <c r="F263" s="69" t="s">
        <v>762</v>
      </c>
    </row>
    <row r="264" customFormat="false" ht="16.5" hidden="false" customHeight="true" outlineLevel="0" collapsed="false">
      <c r="A264" s="64" t="s">
        <v>763</v>
      </c>
      <c r="B264" s="64" t="s">
        <v>764</v>
      </c>
      <c r="C264" s="65" t="n">
        <v>0.057</v>
      </c>
      <c r="D264" s="65" t="n">
        <v>1.561</v>
      </c>
      <c r="E264" s="64" t="s">
        <v>240</v>
      </c>
      <c r="F264" s="66" t="s">
        <v>765</v>
      </c>
    </row>
    <row r="265" customFormat="false" ht="16.5" hidden="false" customHeight="true" outlineLevel="0" collapsed="false">
      <c r="A265" s="67" t="s">
        <v>766</v>
      </c>
      <c r="B265" s="67" t="s">
        <v>767</v>
      </c>
      <c r="C265" s="68" t="n">
        <v>0.079</v>
      </c>
      <c r="D265" s="68" t="n">
        <v>1.458</v>
      </c>
      <c r="E265" s="67" t="s">
        <v>240</v>
      </c>
      <c r="F265" s="69" t="s">
        <v>768</v>
      </c>
    </row>
    <row r="266" customFormat="false" ht="16.5" hidden="false" customHeight="true" outlineLevel="0" collapsed="false">
      <c r="A266" s="64" t="s">
        <v>769</v>
      </c>
      <c r="B266" s="64" t="s">
        <v>770</v>
      </c>
      <c r="C266" s="65" t="n">
        <v>0.079</v>
      </c>
      <c r="D266" s="65" t="n">
        <v>1.458</v>
      </c>
      <c r="E266" s="64" t="s">
        <v>240</v>
      </c>
      <c r="F266" s="66" t="s">
        <v>771</v>
      </c>
    </row>
    <row r="267" customFormat="false" ht="16.5" hidden="false" customHeight="true" outlineLevel="0" collapsed="false">
      <c r="A267" s="67" t="s">
        <v>772</v>
      </c>
      <c r="B267" s="67" t="s">
        <v>773</v>
      </c>
      <c r="C267" s="68" t="n">
        <v>0.079</v>
      </c>
      <c r="D267" s="68" t="n">
        <v>1.458</v>
      </c>
      <c r="E267" s="67" t="s">
        <v>240</v>
      </c>
      <c r="F267" s="69" t="s">
        <v>774</v>
      </c>
    </row>
    <row r="268" customFormat="false" ht="16.5" hidden="false" customHeight="true" outlineLevel="0" collapsed="false">
      <c r="A268" s="64" t="s">
        <v>775</v>
      </c>
      <c r="B268" s="64" t="s">
        <v>776</v>
      </c>
      <c r="C268" s="65" t="n">
        <v>0.079</v>
      </c>
      <c r="D268" s="65" t="n">
        <v>1.458</v>
      </c>
      <c r="E268" s="64" t="s">
        <v>240</v>
      </c>
      <c r="F268" s="66" t="s">
        <v>777</v>
      </c>
    </row>
    <row r="269" customFormat="false" ht="16.5" hidden="false" customHeight="true" outlineLevel="0" collapsed="false">
      <c r="A269" s="67" t="s">
        <v>778</v>
      </c>
      <c r="B269" s="67" t="s">
        <v>779</v>
      </c>
      <c r="C269" s="68" t="n">
        <v>0.079</v>
      </c>
      <c r="D269" s="68" t="n">
        <v>1.458</v>
      </c>
      <c r="E269" s="67" t="s">
        <v>240</v>
      </c>
      <c r="F269" s="69" t="s">
        <v>780</v>
      </c>
    </row>
    <row r="270" customFormat="false" ht="16.5" hidden="false" customHeight="true" outlineLevel="0" collapsed="false">
      <c r="A270" s="64" t="s">
        <v>781</v>
      </c>
      <c r="B270" s="64" t="s">
        <v>782</v>
      </c>
      <c r="C270" s="65" t="n">
        <v>0.079</v>
      </c>
      <c r="D270" s="65" t="n">
        <v>1.458</v>
      </c>
      <c r="E270" s="64" t="s">
        <v>240</v>
      </c>
      <c r="F270" s="66" t="s">
        <v>783</v>
      </c>
    </row>
    <row r="271" customFormat="false" ht="16.5" hidden="false" customHeight="true" outlineLevel="0" collapsed="false">
      <c r="A271" s="67" t="s">
        <v>784</v>
      </c>
      <c r="B271" s="67" t="s">
        <v>785</v>
      </c>
      <c r="C271" s="68" t="n">
        <v>0.079</v>
      </c>
      <c r="D271" s="68" t="n">
        <v>1.458</v>
      </c>
      <c r="E271" s="67" t="s">
        <v>240</v>
      </c>
      <c r="F271" s="69" t="s">
        <v>786</v>
      </c>
    </row>
    <row r="272" customFormat="false" ht="16.5" hidden="false" customHeight="true" outlineLevel="0" collapsed="false">
      <c r="A272" s="64" t="s">
        <v>787</v>
      </c>
      <c r="B272" s="64" t="s">
        <v>788</v>
      </c>
      <c r="C272" s="65" t="n">
        <v>0.044</v>
      </c>
      <c r="D272" s="65" t="n">
        <v>1.37</v>
      </c>
      <c r="E272" s="64" t="s">
        <v>240</v>
      </c>
      <c r="F272" s="66" t="s">
        <v>789</v>
      </c>
    </row>
    <row r="273" customFormat="false" ht="16.5" hidden="false" customHeight="true" outlineLevel="0" collapsed="false">
      <c r="A273" s="67" t="s">
        <v>790</v>
      </c>
      <c r="B273" s="67" t="s">
        <v>791</v>
      </c>
      <c r="C273" s="68" t="n">
        <v>0.112</v>
      </c>
      <c r="D273" s="68" t="n">
        <v>1.491</v>
      </c>
      <c r="E273" s="67" t="s">
        <v>240</v>
      </c>
      <c r="F273" s="69" t="s">
        <v>792</v>
      </c>
    </row>
    <row r="274" customFormat="false" ht="16.5" hidden="false" customHeight="true" outlineLevel="0" collapsed="false">
      <c r="A274" s="64" t="s">
        <v>793</v>
      </c>
      <c r="B274" s="64" t="s">
        <v>794</v>
      </c>
      <c r="C274" s="65" t="n">
        <v>0.112</v>
      </c>
      <c r="D274" s="65" t="n">
        <v>1.491</v>
      </c>
      <c r="E274" s="64" t="s">
        <v>240</v>
      </c>
      <c r="F274" s="66" t="s">
        <v>795</v>
      </c>
    </row>
    <row r="275" customFormat="false" ht="16.5" hidden="false" customHeight="true" outlineLevel="0" collapsed="false">
      <c r="A275" s="67" t="s">
        <v>796</v>
      </c>
      <c r="B275" s="67" t="s">
        <v>797</v>
      </c>
      <c r="C275" s="68" t="n">
        <v>0.112</v>
      </c>
      <c r="D275" s="68" t="n">
        <v>1.491</v>
      </c>
      <c r="E275" s="67" t="s">
        <v>240</v>
      </c>
      <c r="F275" s="69" t="s">
        <v>798</v>
      </c>
    </row>
    <row r="276" customFormat="false" ht="16.5" hidden="false" customHeight="true" outlineLevel="0" collapsed="false">
      <c r="A276" s="64" t="s">
        <v>799</v>
      </c>
      <c r="B276" s="64" t="s">
        <v>800</v>
      </c>
      <c r="C276" s="65" t="n">
        <v>0.112</v>
      </c>
      <c r="D276" s="65" t="n">
        <v>1.491</v>
      </c>
      <c r="E276" s="64" t="s">
        <v>240</v>
      </c>
      <c r="F276" s="66" t="s">
        <v>801</v>
      </c>
    </row>
    <row r="277" customFormat="false" ht="16.5" hidden="false" customHeight="true" outlineLevel="0" collapsed="false">
      <c r="A277" s="67" t="s">
        <v>799</v>
      </c>
      <c r="B277" s="67" t="s">
        <v>800</v>
      </c>
      <c r="C277" s="68" t="n">
        <v>0.112</v>
      </c>
      <c r="D277" s="68" t="n">
        <v>0.567</v>
      </c>
      <c r="E277" s="67" t="s">
        <v>242</v>
      </c>
      <c r="F277" s="69" t="s">
        <v>802</v>
      </c>
    </row>
    <row r="278" customFormat="false" ht="16.5" hidden="false" customHeight="true" outlineLevel="0" collapsed="false">
      <c r="A278" s="64" t="s">
        <v>799</v>
      </c>
      <c r="B278" s="64" t="s">
        <v>800</v>
      </c>
      <c r="C278" s="65" t="n">
        <v>0.112</v>
      </c>
      <c r="D278" s="65" t="n">
        <v>0.141</v>
      </c>
      <c r="E278" s="64" t="s">
        <v>244</v>
      </c>
      <c r="F278" s="66" t="s">
        <v>803</v>
      </c>
    </row>
    <row r="279" customFormat="false" ht="16.5" hidden="false" customHeight="true" outlineLevel="0" collapsed="false">
      <c r="A279" s="67" t="s">
        <v>804</v>
      </c>
      <c r="B279" s="67" t="s">
        <v>805</v>
      </c>
      <c r="C279" s="68" t="n">
        <v>0.112</v>
      </c>
      <c r="D279" s="68" t="n">
        <v>1.491</v>
      </c>
      <c r="E279" s="67" t="s">
        <v>240</v>
      </c>
      <c r="F279" s="69" t="s">
        <v>806</v>
      </c>
    </row>
    <row r="280" customFormat="false" ht="16.5" hidden="false" customHeight="true" outlineLevel="0" collapsed="false">
      <c r="A280" s="64" t="s">
        <v>807</v>
      </c>
      <c r="B280" s="64" t="s">
        <v>808</v>
      </c>
      <c r="C280" s="65" t="n">
        <v>0.109</v>
      </c>
      <c r="D280" s="65" t="n">
        <v>1.27</v>
      </c>
      <c r="E280" s="64" t="s">
        <v>134</v>
      </c>
      <c r="F280" s="66" t="s">
        <v>809</v>
      </c>
    </row>
    <row r="281" customFormat="false" ht="16.5" hidden="false" customHeight="true" outlineLevel="0" collapsed="false">
      <c r="A281" s="67" t="s">
        <v>810</v>
      </c>
      <c r="B281" s="67" t="s">
        <v>811</v>
      </c>
      <c r="C281" s="68" t="n">
        <v>0.109</v>
      </c>
      <c r="D281" s="68" t="n">
        <v>1.27</v>
      </c>
      <c r="E281" s="67" t="s">
        <v>134</v>
      </c>
      <c r="F281" s="69" t="s">
        <v>812</v>
      </c>
    </row>
    <row r="282" customFormat="false" ht="16.5" hidden="false" customHeight="true" outlineLevel="0" collapsed="false">
      <c r="A282" s="64" t="s">
        <v>813</v>
      </c>
      <c r="B282" s="64" t="s">
        <v>814</v>
      </c>
      <c r="C282" s="65" t="n">
        <v>0.109</v>
      </c>
      <c r="D282" s="65" t="n">
        <v>1.27</v>
      </c>
      <c r="E282" s="64" t="s">
        <v>134</v>
      </c>
      <c r="F282" s="66" t="s">
        <v>815</v>
      </c>
    </row>
    <row r="283" customFormat="false" ht="16.5" hidden="false" customHeight="true" outlineLevel="0" collapsed="false">
      <c r="A283" s="67" t="s">
        <v>816</v>
      </c>
      <c r="B283" s="67" t="s">
        <v>817</v>
      </c>
      <c r="C283" s="68" t="n">
        <v>0.073</v>
      </c>
      <c r="D283" s="68" t="n">
        <v>1.189</v>
      </c>
      <c r="E283" s="67" t="s">
        <v>134</v>
      </c>
      <c r="F283" s="69" t="s">
        <v>818</v>
      </c>
    </row>
    <row r="284" customFormat="false" ht="16.5" hidden="false" customHeight="true" outlineLevel="0" collapsed="false">
      <c r="A284" s="64" t="s">
        <v>819</v>
      </c>
      <c r="B284" s="64" t="s">
        <v>820</v>
      </c>
      <c r="C284" s="65" t="n">
        <v>0.109</v>
      </c>
      <c r="D284" s="65" t="n">
        <v>1.673</v>
      </c>
      <c r="E284" s="64" t="s">
        <v>240</v>
      </c>
      <c r="F284" s="66" t="s">
        <v>821</v>
      </c>
    </row>
    <row r="285" customFormat="false" ht="16.5" hidden="false" customHeight="true" outlineLevel="0" collapsed="false">
      <c r="A285" s="67" t="s">
        <v>819</v>
      </c>
      <c r="B285" s="67" t="s">
        <v>820</v>
      </c>
      <c r="C285" s="68" t="n">
        <v>0.109</v>
      </c>
      <c r="D285" s="68" t="n">
        <v>0.815</v>
      </c>
      <c r="E285" s="67" t="s">
        <v>242</v>
      </c>
      <c r="F285" s="69" t="s">
        <v>822</v>
      </c>
    </row>
    <row r="286" customFormat="false" ht="16.5" hidden="false" customHeight="true" outlineLevel="0" collapsed="false">
      <c r="A286" s="64" t="s">
        <v>823</v>
      </c>
      <c r="B286" s="64" t="s">
        <v>824</v>
      </c>
      <c r="C286" s="65" t="n">
        <v>0.112</v>
      </c>
      <c r="D286" s="65" t="n">
        <v>1.491</v>
      </c>
      <c r="E286" s="64" t="s">
        <v>240</v>
      </c>
      <c r="F286" s="66" t="s">
        <v>825</v>
      </c>
    </row>
    <row r="287" customFormat="false" ht="16.5" hidden="false" customHeight="true" outlineLevel="0" collapsed="false">
      <c r="A287" s="67" t="s">
        <v>826</v>
      </c>
      <c r="B287" s="67" t="s">
        <v>827</v>
      </c>
      <c r="C287" s="68" t="n">
        <v>0.112</v>
      </c>
      <c r="D287" s="68" t="n">
        <v>1.491</v>
      </c>
      <c r="E287" s="67" t="s">
        <v>240</v>
      </c>
      <c r="F287" s="69" t="s">
        <v>828</v>
      </c>
    </row>
    <row r="288" customFormat="false" ht="16.5" hidden="false" customHeight="true" outlineLevel="0" collapsed="false">
      <c r="A288" s="64" t="s">
        <v>829</v>
      </c>
      <c r="B288" s="64" t="s">
        <v>830</v>
      </c>
      <c r="C288" s="65" t="n">
        <v>0.112</v>
      </c>
      <c r="D288" s="65" t="n">
        <v>1.491</v>
      </c>
      <c r="E288" s="64" t="s">
        <v>240</v>
      </c>
      <c r="F288" s="66" t="s">
        <v>831</v>
      </c>
    </row>
    <row r="289" customFormat="false" ht="16.5" hidden="false" customHeight="true" outlineLevel="0" collapsed="false">
      <c r="A289" s="67" t="s">
        <v>829</v>
      </c>
      <c r="B289" s="67" t="s">
        <v>830</v>
      </c>
      <c r="C289" s="68" t="n">
        <v>0.112</v>
      </c>
      <c r="D289" s="68" t="n">
        <v>0.567</v>
      </c>
      <c r="E289" s="67" t="s">
        <v>242</v>
      </c>
      <c r="F289" s="69" t="s">
        <v>832</v>
      </c>
    </row>
    <row r="290" customFormat="false" ht="16.5" hidden="false" customHeight="true" outlineLevel="0" collapsed="false">
      <c r="A290" s="64" t="s">
        <v>829</v>
      </c>
      <c r="B290" s="64" t="s">
        <v>830</v>
      </c>
      <c r="C290" s="65" t="n">
        <v>0.112</v>
      </c>
      <c r="D290" s="65" t="n">
        <v>0.141</v>
      </c>
      <c r="E290" s="64" t="s">
        <v>244</v>
      </c>
      <c r="F290" s="66" t="s">
        <v>833</v>
      </c>
    </row>
    <row r="291" customFormat="false" ht="16.5" hidden="false" customHeight="true" outlineLevel="0" collapsed="false">
      <c r="A291" s="67" t="s">
        <v>834</v>
      </c>
      <c r="B291" s="67" t="s">
        <v>835</v>
      </c>
      <c r="C291" s="68" t="n">
        <v>0.112</v>
      </c>
      <c r="D291" s="68" t="n">
        <v>1.491</v>
      </c>
      <c r="E291" s="67" t="s">
        <v>240</v>
      </c>
      <c r="F291" s="69" t="s">
        <v>836</v>
      </c>
    </row>
    <row r="292" customFormat="false" ht="16.5" hidden="false" customHeight="true" outlineLevel="0" collapsed="false">
      <c r="A292" s="64" t="s">
        <v>834</v>
      </c>
      <c r="B292" s="64" t="s">
        <v>835</v>
      </c>
      <c r="C292" s="65" t="n">
        <v>0.112</v>
      </c>
      <c r="D292" s="65" t="n">
        <v>0.567</v>
      </c>
      <c r="E292" s="64" t="s">
        <v>242</v>
      </c>
      <c r="F292" s="66" t="s">
        <v>837</v>
      </c>
    </row>
    <row r="293" customFormat="false" ht="16.5" hidden="false" customHeight="true" outlineLevel="0" collapsed="false">
      <c r="A293" s="67" t="s">
        <v>834</v>
      </c>
      <c r="B293" s="67" t="s">
        <v>835</v>
      </c>
      <c r="C293" s="68" t="n">
        <v>0.112</v>
      </c>
      <c r="D293" s="68" t="n">
        <v>0.141</v>
      </c>
      <c r="E293" s="67" t="s">
        <v>244</v>
      </c>
      <c r="F293" s="69" t="s">
        <v>838</v>
      </c>
    </row>
    <row r="294" customFormat="false" ht="16.5" hidden="false" customHeight="true" outlineLevel="0" collapsed="false">
      <c r="A294" s="64" t="s">
        <v>839</v>
      </c>
      <c r="B294" s="64" t="s">
        <v>840</v>
      </c>
      <c r="C294" s="65" t="n">
        <v>0.112</v>
      </c>
      <c r="D294" s="65" t="n">
        <v>1.491</v>
      </c>
      <c r="E294" s="64" t="s">
        <v>240</v>
      </c>
      <c r="F294" s="66" t="s">
        <v>841</v>
      </c>
    </row>
    <row r="295" customFormat="false" ht="16.5" hidden="false" customHeight="true" outlineLevel="0" collapsed="false">
      <c r="A295" s="67" t="s">
        <v>842</v>
      </c>
      <c r="B295" s="67" t="s">
        <v>843</v>
      </c>
      <c r="C295" s="68" t="n">
        <v>0.112</v>
      </c>
      <c r="D295" s="68" t="n">
        <v>1.491</v>
      </c>
      <c r="E295" s="67" t="s">
        <v>240</v>
      </c>
      <c r="F295" s="69" t="s">
        <v>844</v>
      </c>
    </row>
    <row r="296" customFormat="false" ht="16.5" hidden="false" customHeight="true" outlineLevel="0" collapsed="false">
      <c r="A296" s="64" t="s">
        <v>845</v>
      </c>
      <c r="B296" s="64" t="s">
        <v>846</v>
      </c>
      <c r="C296" s="65" t="n">
        <v>0.112</v>
      </c>
      <c r="D296" s="65" t="n">
        <v>1.491</v>
      </c>
      <c r="E296" s="64" t="s">
        <v>240</v>
      </c>
      <c r="F296" s="66" t="s">
        <v>847</v>
      </c>
    </row>
    <row r="297" customFormat="false" ht="16.5" hidden="false" customHeight="true" outlineLevel="0" collapsed="false">
      <c r="A297" s="67" t="s">
        <v>848</v>
      </c>
      <c r="B297" s="67" t="s">
        <v>849</v>
      </c>
      <c r="C297" s="68" t="n">
        <v>0.112</v>
      </c>
      <c r="D297" s="68" t="n">
        <v>1.491</v>
      </c>
      <c r="E297" s="67" t="s">
        <v>240</v>
      </c>
      <c r="F297" s="69" t="s">
        <v>850</v>
      </c>
    </row>
    <row r="298" customFormat="false" ht="16.5" hidden="false" customHeight="true" outlineLevel="0" collapsed="false">
      <c r="A298" s="64" t="s">
        <v>851</v>
      </c>
      <c r="B298" s="64" t="s">
        <v>852</v>
      </c>
      <c r="C298" s="65" t="n">
        <v>0.163</v>
      </c>
      <c r="D298" s="65" t="n">
        <v>1.409</v>
      </c>
      <c r="E298" s="64" t="s">
        <v>134</v>
      </c>
      <c r="F298" s="66" t="s">
        <v>853</v>
      </c>
    </row>
    <row r="299" customFormat="false" ht="16.5" hidden="false" customHeight="true" outlineLevel="0" collapsed="false">
      <c r="A299" s="67" t="s">
        <v>854</v>
      </c>
      <c r="B299" s="67" t="s">
        <v>855</v>
      </c>
      <c r="C299" s="68" t="n">
        <v>0.303</v>
      </c>
      <c r="D299" s="68" t="n">
        <v>1.629</v>
      </c>
      <c r="E299" s="67" t="s">
        <v>240</v>
      </c>
      <c r="F299" s="69" t="s">
        <v>856</v>
      </c>
    </row>
    <row r="300" customFormat="false" ht="16.5" hidden="false" customHeight="true" outlineLevel="0" collapsed="false">
      <c r="A300" s="64" t="s">
        <v>857</v>
      </c>
      <c r="B300" s="64" t="s">
        <v>858</v>
      </c>
      <c r="C300" s="65" t="n">
        <v>0.057</v>
      </c>
      <c r="D300" s="65" t="n">
        <v>1.173</v>
      </c>
      <c r="E300" s="64" t="s">
        <v>134</v>
      </c>
      <c r="F300" s="66" t="s">
        <v>859</v>
      </c>
    </row>
    <row r="301" customFormat="false" ht="16.5" hidden="false" customHeight="true" outlineLevel="0" collapsed="false">
      <c r="A301" s="67" t="s">
        <v>860</v>
      </c>
      <c r="B301" s="67" t="s">
        <v>861</v>
      </c>
      <c r="C301" s="68" t="n">
        <v>0.057</v>
      </c>
      <c r="D301" s="68" t="n">
        <v>1.173</v>
      </c>
      <c r="E301" s="67" t="s">
        <v>134</v>
      </c>
      <c r="F301" s="69" t="s">
        <v>862</v>
      </c>
    </row>
    <row r="302" customFormat="false" ht="16.5" hidden="false" customHeight="true" outlineLevel="0" collapsed="false">
      <c r="A302" s="64" t="s">
        <v>863</v>
      </c>
      <c r="B302" s="64" t="s">
        <v>864</v>
      </c>
      <c r="C302" s="65" t="n">
        <v>0.057</v>
      </c>
      <c r="D302" s="65" t="n">
        <v>1.383</v>
      </c>
      <c r="E302" s="64" t="s">
        <v>240</v>
      </c>
      <c r="F302" s="66" t="s">
        <v>865</v>
      </c>
    </row>
    <row r="303" customFormat="false" ht="16.5" hidden="false" customHeight="true" outlineLevel="0" collapsed="false">
      <c r="A303" s="67" t="s">
        <v>866</v>
      </c>
      <c r="B303" s="67" t="s">
        <v>867</v>
      </c>
      <c r="C303" s="68" t="n">
        <v>0.057</v>
      </c>
      <c r="D303" s="68" t="n">
        <v>1.383</v>
      </c>
      <c r="E303" s="67" t="s">
        <v>240</v>
      </c>
      <c r="F303" s="69" t="s">
        <v>868</v>
      </c>
    </row>
    <row r="304" customFormat="false" ht="16.5" hidden="false" customHeight="true" outlineLevel="0" collapsed="false">
      <c r="A304" s="64" t="s">
        <v>869</v>
      </c>
      <c r="B304" s="64" t="s">
        <v>870</v>
      </c>
      <c r="C304" s="65" t="n">
        <v>0.057</v>
      </c>
      <c r="D304" s="65" t="n">
        <v>1.383</v>
      </c>
      <c r="E304" s="64" t="s">
        <v>240</v>
      </c>
      <c r="F304" s="66" t="s">
        <v>871</v>
      </c>
    </row>
    <row r="305" customFormat="false" ht="16.5" hidden="false" customHeight="true" outlineLevel="0" collapsed="false">
      <c r="A305" s="67" t="s">
        <v>872</v>
      </c>
      <c r="B305" s="67" t="s">
        <v>873</v>
      </c>
      <c r="C305" s="68" t="n">
        <v>0.057</v>
      </c>
      <c r="D305" s="68" t="n">
        <v>1.383</v>
      </c>
      <c r="E305" s="67" t="s">
        <v>240</v>
      </c>
      <c r="F305" s="69" t="s">
        <v>874</v>
      </c>
    </row>
    <row r="306" customFormat="false" ht="16.5" hidden="false" customHeight="true" outlineLevel="0" collapsed="false">
      <c r="A306" s="64" t="s">
        <v>875</v>
      </c>
      <c r="B306" s="64" t="s">
        <v>876</v>
      </c>
      <c r="C306" s="65" t="n">
        <v>0.303</v>
      </c>
      <c r="D306" s="65" t="n">
        <v>1.629</v>
      </c>
      <c r="E306" s="64" t="s">
        <v>240</v>
      </c>
      <c r="F306" s="66" t="s">
        <v>877</v>
      </c>
    </row>
    <row r="307" customFormat="false" ht="16.5" hidden="false" customHeight="true" outlineLevel="0" collapsed="false">
      <c r="A307" s="67" t="s">
        <v>875</v>
      </c>
      <c r="B307" s="67" t="s">
        <v>876</v>
      </c>
      <c r="C307" s="68" t="n">
        <v>0.303</v>
      </c>
      <c r="D307" s="68" t="n">
        <v>0.74</v>
      </c>
      <c r="E307" s="67" t="s">
        <v>242</v>
      </c>
      <c r="F307" s="69" t="s">
        <v>878</v>
      </c>
    </row>
    <row r="308" customFormat="false" ht="16.5" hidden="false" customHeight="true" outlineLevel="0" collapsed="false">
      <c r="A308" s="64" t="s">
        <v>875</v>
      </c>
      <c r="B308" s="64" t="s">
        <v>876</v>
      </c>
      <c r="C308" s="65" t="n">
        <v>0.303</v>
      </c>
      <c r="D308" s="65" t="n">
        <v>0.331</v>
      </c>
      <c r="E308" s="64" t="s">
        <v>244</v>
      </c>
      <c r="F308" s="66" t="s">
        <v>879</v>
      </c>
    </row>
    <row r="309" customFormat="false" ht="16.5" hidden="false" customHeight="true" outlineLevel="0" collapsed="false">
      <c r="A309" s="67" t="s">
        <v>880</v>
      </c>
      <c r="B309" s="67" t="s">
        <v>881</v>
      </c>
      <c r="C309" s="68" t="n">
        <v>0.303</v>
      </c>
      <c r="D309" s="68" t="n">
        <v>1.629</v>
      </c>
      <c r="E309" s="67" t="s">
        <v>240</v>
      </c>
      <c r="F309" s="69" t="s">
        <v>882</v>
      </c>
    </row>
    <row r="310" customFormat="false" ht="16.5" hidden="false" customHeight="true" outlineLevel="0" collapsed="false">
      <c r="A310" s="64" t="s">
        <v>883</v>
      </c>
      <c r="B310" s="64" t="s">
        <v>884</v>
      </c>
      <c r="C310" s="65" t="n">
        <v>0.303</v>
      </c>
      <c r="D310" s="65" t="n">
        <v>1.629</v>
      </c>
      <c r="E310" s="64" t="s">
        <v>240</v>
      </c>
      <c r="F310" s="66" t="s">
        <v>885</v>
      </c>
    </row>
    <row r="311" customFormat="false" ht="16.5" hidden="false" customHeight="true" outlineLevel="0" collapsed="false">
      <c r="A311" s="67" t="s">
        <v>886</v>
      </c>
      <c r="B311" s="67" t="s">
        <v>887</v>
      </c>
      <c r="C311" s="68" t="n">
        <v>0.038</v>
      </c>
      <c r="D311" s="68" t="n">
        <v>1.364</v>
      </c>
      <c r="E311" s="67" t="s">
        <v>240</v>
      </c>
      <c r="F311" s="69" t="s">
        <v>888</v>
      </c>
    </row>
    <row r="312" customFormat="false" ht="16.5" hidden="false" customHeight="true" outlineLevel="0" collapsed="false">
      <c r="A312" s="64" t="s">
        <v>889</v>
      </c>
      <c r="B312" s="64" t="s">
        <v>890</v>
      </c>
      <c r="C312" s="65" t="n">
        <v>0.038</v>
      </c>
      <c r="D312" s="65" t="n">
        <v>1.364</v>
      </c>
      <c r="E312" s="64" t="s">
        <v>240</v>
      </c>
      <c r="F312" s="66" t="s">
        <v>891</v>
      </c>
    </row>
    <row r="313" customFormat="false" ht="16.5" hidden="false" customHeight="true" outlineLevel="0" collapsed="false">
      <c r="A313" s="67" t="s">
        <v>892</v>
      </c>
      <c r="B313" s="67" t="s">
        <v>893</v>
      </c>
      <c r="C313" s="68" t="n">
        <v>0.038</v>
      </c>
      <c r="D313" s="68" t="n">
        <v>1.364</v>
      </c>
      <c r="E313" s="67" t="s">
        <v>240</v>
      </c>
      <c r="F313" s="69" t="s">
        <v>894</v>
      </c>
    </row>
    <row r="314" customFormat="false" ht="16.5" hidden="false" customHeight="true" outlineLevel="0" collapsed="false">
      <c r="A314" s="64" t="s">
        <v>895</v>
      </c>
      <c r="B314" s="64" t="s">
        <v>896</v>
      </c>
      <c r="C314" s="65" t="n">
        <v>0.038</v>
      </c>
      <c r="D314" s="65" t="n">
        <v>1.154</v>
      </c>
      <c r="E314" s="64" t="s">
        <v>134</v>
      </c>
      <c r="F314" s="66" t="s">
        <v>897</v>
      </c>
    </row>
    <row r="315" customFormat="false" ht="16.5" hidden="false" customHeight="true" outlineLevel="0" collapsed="false">
      <c r="A315" s="67" t="s">
        <v>898</v>
      </c>
      <c r="B315" s="67" t="s">
        <v>899</v>
      </c>
      <c r="C315" s="68" t="n">
        <v>0.038</v>
      </c>
      <c r="D315" s="68" t="n">
        <v>1.364</v>
      </c>
      <c r="E315" s="67" t="s">
        <v>240</v>
      </c>
      <c r="F315" s="69" t="s">
        <v>900</v>
      </c>
    </row>
    <row r="316" customFormat="false" ht="16.5" hidden="false" customHeight="true" outlineLevel="0" collapsed="false">
      <c r="A316" s="64" t="s">
        <v>901</v>
      </c>
      <c r="B316" s="64" t="s">
        <v>902</v>
      </c>
      <c r="C316" s="65" t="n">
        <v>0.038</v>
      </c>
      <c r="D316" s="65" t="n">
        <v>1.364</v>
      </c>
      <c r="E316" s="64" t="s">
        <v>240</v>
      </c>
      <c r="F316" s="66" t="s">
        <v>903</v>
      </c>
    </row>
    <row r="317" customFormat="false" ht="16.5" hidden="false" customHeight="true" outlineLevel="0" collapsed="false">
      <c r="A317" s="67" t="s">
        <v>904</v>
      </c>
      <c r="B317" s="67" t="s">
        <v>905</v>
      </c>
      <c r="C317" s="68" t="n">
        <v>0.038</v>
      </c>
      <c r="D317" s="68" t="n">
        <v>1.364</v>
      </c>
      <c r="E317" s="67" t="s">
        <v>240</v>
      </c>
      <c r="F317" s="69" t="s">
        <v>906</v>
      </c>
    </row>
    <row r="318" customFormat="false" ht="16.5" hidden="false" customHeight="true" outlineLevel="0" collapsed="false">
      <c r="A318" s="64" t="s">
        <v>907</v>
      </c>
      <c r="B318" s="64" t="s">
        <v>908</v>
      </c>
      <c r="C318" s="65" t="n">
        <v>0.038</v>
      </c>
      <c r="D318" s="65" t="n">
        <v>1.364</v>
      </c>
      <c r="E318" s="64" t="s">
        <v>240</v>
      </c>
      <c r="F318" s="66" t="s">
        <v>909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2026-06-03T17:32:17Z</dcterms:created>
  <dc:creator>openpyxl</dc:creator>
  <dc:description/>
  <dc:language>en-US</dc:language>
  <cp:lastModifiedBy/>
  <dcterms:modified xsi:type="dcterms:W3CDTF">2026-06-03T17:32:18Z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